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645"/>
  </bookViews>
  <sheets>
    <sheet name="Раздел 1 " sheetId="1" r:id="rId1"/>
    <sheet name="Раздел 1  (2)" sheetId="8" r:id="rId2"/>
    <sheet name="Раздел 2" sheetId="2" r:id="rId3"/>
    <sheet name="2021" sheetId="3" r:id="rId4"/>
    <sheet name="2022" sheetId="6" r:id="rId5"/>
    <sheet name="2023" sheetId="7" r:id="rId6"/>
  </sheets>
  <definedNames>
    <definedName name="_GoBack" localSheetId="2">'Раздел 2'!$A$20</definedName>
    <definedName name="_xlnm.Print_Titles" localSheetId="0">'Раздел 1 '!$23:$27</definedName>
    <definedName name="_xlnm.Print_Titles" localSheetId="1">'Раздел 1  (2)'!$23:$27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/>
  <c r="C6" i="3"/>
  <c r="G45" i="1"/>
  <c r="C45" s="1"/>
  <c r="J9" i="2"/>
  <c r="H9"/>
  <c r="K9" s="1"/>
  <c r="D9" s="1"/>
  <c r="D7" s="1"/>
  <c r="G9"/>
  <c r="B10"/>
  <c r="B8"/>
  <c r="H7"/>
  <c r="C9" l="1"/>
  <c r="C7" s="1"/>
  <c r="J7"/>
  <c r="G7"/>
  <c r="K7"/>
  <c r="D22" i="7" l="1"/>
  <c r="O87" i="8"/>
  <c r="I87"/>
  <c r="D87"/>
  <c r="C87"/>
  <c r="S86"/>
  <c r="S73" s="1"/>
  <c r="S72" s="1"/>
  <c r="Q86"/>
  <c r="Q73" s="1"/>
  <c r="Q72" s="1"/>
  <c r="P86"/>
  <c r="O86" s="1"/>
  <c r="M86"/>
  <c r="M73" s="1"/>
  <c r="M72" s="1"/>
  <c r="K86"/>
  <c r="J86"/>
  <c r="I86" s="1"/>
  <c r="G86"/>
  <c r="G72" s="1"/>
  <c r="F86"/>
  <c r="E86"/>
  <c r="D86"/>
  <c r="C86"/>
  <c r="O85"/>
  <c r="I85"/>
  <c r="C85"/>
  <c r="O84"/>
  <c r="I84"/>
  <c r="C84"/>
  <c r="O83"/>
  <c r="I83"/>
  <c r="C83"/>
  <c r="O82"/>
  <c r="I82"/>
  <c r="C82"/>
  <c r="O81"/>
  <c r="I81"/>
  <c r="C81"/>
  <c r="O80"/>
  <c r="I80"/>
  <c r="C80"/>
  <c r="O79"/>
  <c r="I79"/>
  <c r="C79"/>
  <c r="O78"/>
  <c r="I78"/>
  <c r="C78"/>
  <c r="O77"/>
  <c r="I77"/>
  <c r="C77"/>
  <c r="O76"/>
  <c r="I76"/>
  <c r="C76"/>
  <c r="O75"/>
  <c r="I75"/>
  <c r="C75"/>
  <c r="O74"/>
  <c r="I74"/>
  <c r="C74"/>
  <c r="R73"/>
  <c r="P73"/>
  <c r="O73" s="1"/>
  <c r="L73"/>
  <c r="K73"/>
  <c r="J73"/>
  <c r="J72" s="1"/>
  <c r="I72" s="1"/>
  <c r="G73"/>
  <c r="E73"/>
  <c r="E72" s="1"/>
  <c r="D73"/>
  <c r="C73" s="1"/>
  <c r="K72"/>
  <c r="F72"/>
  <c r="S71"/>
  <c r="O71" s="1"/>
  <c r="M71"/>
  <c r="I71"/>
  <c r="G71"/>
  <c r="G69" s="1"/>
  <c r="G68" s="1"/>
  <c r="O70"/>
  <c r="I70"/>
  <c r="C70"/>
  <c r="P69"/>
  <c r="M69"/>
  <c r="M68" s="1"/>
  <c r="J69"/>
  <c r="I69" s="1"/>
  <c r="D69"/>
  <c r="D68" s="1"/>
  <c r="C68" s="1"/>
  <c r="P68"/>
  <c r="O67"/>
  <c r="I67"/>
  <c r="C67"/>
  <c r="O66"/>
  <c r="I66"/>
  <c r="C66"/>
  <c r="O65"/>
  <c r="I65"/>
  <c r="C65"/>
  <c r="S64"/>
  <c r="Q64"/>
  <c r="O64" s="1"/>
  <c r="P64"/>
  <c r="M64"/>
  <c r="J64"/>
  <c r="I64" s="1"/>
  <c r="G64"/>
  <c r="E64"/>
  <c r="E53" s="1"/>
  <c r="D64"/>
  <c r="C64" s="1"/>
  <c r="P63"/>
  <c r="P54" s="1"/>
  <c r="O62"/>
  <c r="I62"/>
  <c r="C62"/>
  <c r="O61"/>
  <c r="I61"/>
  <c r="C61"/>
  <c r="O60"/>
  <c r="I60"/>
  <c r="C60"/>
  <c r="O59"/>
  <c r="I59"/>
  <c r="C59"/>
  <c r="O58"/>
  <c r="I58"/>
  <c r="C58"/>
  <c r="O57"/>
  <c r="I57"/>
  <c r="C57"/>
  <c r="O56"/>
  <c r="I56"/>
  <c r="C56"/>
  <c r="S55"/>
  <c r="S63" s="1"/>
  <c r="S54" s="1"/>
  <c r="Q55"/>
  <c r="P55"/>
  <c r="O55"/>
  <c r="M55"/>
  <c r="M63" s="1"/>
  <c r="M54" s="1"/>
  <c r="K55"/>
  <c r="J55"/>
  <c r="J63" s="1"/>
  <c r="I55"/>
  <c r="G55"/>
  <c r="G63" s="1"/>
  <c r="G54" s="1"/>
  <c r="G53" s="1"/>
  <c r="E55"/>
  <c r="D55"/>
  <c r="D63" s="1"/>
  <c r="C55"/>
  <c r="Q54"/>
  <c r="K54"/>
  <c r="E54"/>
  <c r="R53"/>
  <c r="L53"/>
  <c r="K53"/>
  <c r="F53"/>
  <c r="O52"/>
  <c r="I52"/>
  <c r="C52"/>
  <c r="O51"/>
  <c r="I51"/>
  <c r="C51"/>
  <c r="S50"/>
  <c r="O50"/>
  <c r="M50"/>
  <c r="I50" s="1"/>
  <c r="G50"/>
  <c r="C50"/>
  <c r="O49"/>
  <c r="I49"/>
  <c r="C49"/>
  <c r="O48"/>
  <c r="I48"/>
  <c r="C48"/>
  <c r="S47"/>
  <c r="O47"/>
  <c r="M47"/>
  <c r="I47" s="1"/>
  <c r="G47"/>
  <c r="C47"/>
  <c r="O46"/>
  <c r="I46"/>
  <c r="C46"/>
  <c r="S45"/>
  <c r="O45"/>
  <c r="M45"/>
  <c r="I45" s="1"/>
  <c r="C45"/>
  <c r="O44"/>
  <c r="I44"/>
  <c r="C44"/>
  <c r="O43"/>
  <c r="I43"/>
  <c r="C43"/>
  <c r="O42"/>
  <c r="I42"/>
  <c r="C42"/>
  <c r="O41"/>
  <c r="I41"/>
  <c r="C41"/>
  <c r="S40"/>
  <c r="O40" s="1"/>
  <c r="M40"/>
  <c r="I40"/>
  <c r="G40"/>
  <c r="C40" s="1"/>
  <c r="O39"/>
  <c r="I39"/>
  <c r="C39"/>
  <c r="S38"/>
  <c r="O38" s="1"/>
  <c r="M38"/>
  <c r="I38"/>
  <c r="G38"/>
  <c r="C38" s="1"/>
  <c r="O37"/>
  <c r="I37"/>
  <c r="C37"/>
  <c r="O36"/>
  <c r="I36"/>
  <c r="C36"/>
  <c r="S35"/>
  <c r="S34" s="1"/>
  <c r="M35"/>
  <c r="I35"/>
  <c r="G35"/>
  <c r="G34" s="1"/>
  <c r="M34"/>
  <c r="M33" s="1"/>
  <c r="Q31"/>
  <c r="P31"/>
  <c r="K31"/>
  <c r="J31"/>
  <c r="E31"/>
  <c r="D31"/>
  <c r="O30"/>
  <c r="I30"/>
  <c r="C30"/>
  <c r="O29"/>
  <c r="I29"/>
  <c r="C29"/>
  <c r="O28"/>
  <c r="I28"/>
  <c r="C28"/>
  <c r="D87" i="1"/>
  <c r="S63"/>
  <c r="G63"/>
  <c r="G54" s="1"/>
  <c r="M63"/>
  <c r="M54"/>
  <c r="G55"/>
  <c r="S55"/>
  <c r="M55"/>
  <c r="S71"/>
  <c r="S69" s="1"/>
  <c r="P69"/>
  <c r="M71"/>
  <c r="M69" s="1"/>
  <c r="J69"/>
  <c r="D86"/>
  <c r="G69"/>
  <c r="D69"/>
  <c r="G71"/>
  <c r="J55"/>
  <c r="J63" s="1"/>
  <c r="D63"/>
  <c r="P55"/>
  <c r="P63" s="1"/>
  <c r="E53"/>
  <c r="E64"/>
  <c r="G40"/>
  <c r="G38"/>
  <c r="Q73"/>
  <c r="R73"/>
  <c r="K73"/>
  <c r="L73"/>
  <c r="R53"/>
  <c r="L53"/>
  <c r="F72"/>
  <c r="F53" s="1"/>
  <c r="C87"/>
  <c r="E86"/>
  <c r="F86"/>
  <c r="O87"/>
  <c r="I87"/>
  <c r="S86"/>
  <c r="S73" s="1"/>
  <c r="Q86"/>
  <c r="P86"/>
  <c r="P73" s="1"/>
  <c r="M86"/>
  <c r="M73" s="1"/>
  <c r="K86"/>
  <c r="J86"/>
  <c r="J73" s="1"/>
  <c r="F22" i="7"/>
  <c r="D54" i="1"/>
  <c r="D68"/>
  <c r="C17" i="6"/>
  <c r="C6"/>
  <c r="D22"/>
  <c r="G35" i="1"/>
  <c r="C34" i="8" l="1"/>
  <c r="G33"/>
  <c r="M32"/>
  <c r="I33"/>
  <c r="S33"/>
  <c r="O34"/>
  <c r="C63"/>
  <c r="D54"/>
  <c r="J54"/>
  <c r="I63"/>
  <c r="O54"/>
  <c r="M53"/>
  <c r="O63"/>
  <c r="C69"/>
  <c r="S69"/>
  <c r="I34"/>
  <c r="C35"/>
  <c r="O35"/>
  <c r="J68"/>
  <c r="I68" s="1"/>
  <c r="D72"/>
  <c r="C72" s="1"/>
  <c r="I73"/>
  <c r="C71"/>
  <c r="P72"/>
  <c r="O72" s="1"/>
  <c r="Q53"/>
  <c r="I73" i="1"/>
  <c r="O73"/>
  <c r="G86"/>
  <c r="I86"/>
  <c r="O86"/>
  <c r="I85"/>
  <c r="C85"/>
  <c r="I84"/>
  <c r="C84"/>
  <c r="I83"/>
  <c r="C83"/>
  <c r="I82"/>
  <c r="C82"/>
  <c r="I81"/>
  <c r="C81"/>
  <c r="I80"/>
  <c r="C80"/>
  <c r="I79"/>
  <c r="C79"/>
  <c r="I78"/>
  <c r="C78"/>
  <c r="I77"/>
  <c r="C77"/>
  <c r="I76"/>
  <c r="C76"/>
  <c r="I75"/>
  <c r="C75"/>
  <c r="I74"/>
  <c r="C74"/>
  <c r="M72"/>
  <c r="G73"/>
  <c r="G72" s="1"/>
  <c r="G53" s="1"/>
  <c r="E73"/>
  <c r="E72" s="1"/>
  <c r="D73"/>
  <c r="D72" s="1"/>
  <c r="D53" s="1"/>
  <c r="I71"/>
  <c r="C71"/>
  <c r="I70"/>
  <c r="C70"/>
  <c r="I69"/>
  <c r="C69"/>
  <c r="M68"/>
  <c r="J68"/>
  <c r="I68" s="1"/>
  <c r="G68"/>
  <c r="C68" s="1"/>
  <c r="I67"/>
  <c r="C67"/>
  <c r="I66"/>
  <c r="C66"/>
  <c r="I65"/>
  <c r="C65"/>
  <c r="M64"/>
  <c r="J64"/>
  <c r="G64"/>
  <c r="D64"/>
  <c r="I62"/>
  <c r="C62"/>
  <c r="I61"/>
  <c r="C61"/>
  <c r="I60"/>
  <c r="C60"/>
  <c r="I59"/>
  <c r="C59"/>
  <c r="I58"/>
  <c r="C58"/>
  <c r="I57"/>
  <c r="C57"/>
  <c r="I56"/>
  <c r="C56"/>
  <c r="K55"/>
  <c r="E55"/>
  <c r="K54"/>
  <c r="E54"/>
  <c r="I52"/>
  <c r="C52"/>
  <c r="I51"/>
  <c r="C51"/>
  <c r="M50"/>
  <c r="I50" s="1"/>
  <c r="G50"/>
  <c r="C50" s="1"/>
  <c r="I49"/>
  <c r="C49"/>
  <c r="I48"/>
  <c r="C48"/>
  <c r="M47"/>
  <c r="I47" s="1"/>
  <c r="G47"/>
  <c r="I46"/>
  <c r="C46"/>
  <c r="M45"/>
  <c r="I45" s="1"/>
  <c r="I44"/>
  <c r="C44"/>
  <c r="I43"/>
  <c r="C43"/>
  <c r="I42"/>
  <c r="C42"/>
  <c r="I41"/>
  <c r="C41"/>
  <c r="M40"/>
  <c r="I40" s="1"/>
  <c r="I39"/>
  <c r="C39"/>
  <c r="M38"/>
  <c r="I38" s="1"/>
  <c r="C38"/>
  <c r="I37"/>
  <c r="C37"/>
  <c r="I36"/>
  <c r="C36"/>
  <c r="M35"/>
  <c r="I35" s="1"/>
  <c r="C35"/>
  <c r="G34"/>
  <c r="C34" s="1"/>
  <c r="K31"/>
  <c r="J31"/>
  <c r="E31"/>
  <c r="D31"/>
  <c r="O69" i="8" l="1"/>
  <c r="S68"/>
  <c r="J53"/>
  <c r="I54"/>
  <c r="I53" s="1"/>
  <c r="M31"/>
  <c r="I32"/>
  <c r="I31" s="1"/>
  <c r="S32"/>
  <c r="O33"/>
  <c r="G32"/>
  <c r="C33"/>
  <c r="C54"/>
  <c r="C53" s="1"/>
  <c r="D53"/>
  <c r="P53"/>
  <c r="C86" i="1"/>
  <c r="I63"/>
  <c r="I64"/>
  <c r="C55"/>
  <c r="K72"/>
  <c r="K53" s="1"/>
  <c r="C54"/>
  <c r="C64"/>
  <c r="J72"/>
  <c r="C73"/>
  <c r="G33"/>
  <c r="C33" s="1"/>
  <c r="C47"/>
  <c r="C63"/>
  <c r="M34"/>
  <c r="J54"/>
  <c r="C40"/>
  <c r="I55"/>
  <c r="G31" i="8" l="1"/>
  <c r="C32"/>
  <c r="C31" s="1"/>
  <c r="O68"/>
  <c r="O53" s="1"/>
  <c r="S53"/>
  <c r="O32"/>
  <c r="O31" s="1"/>
  <c r="S31"/>
  <c r="C72" i="1"/>
  <c r="G32"/>
  <c r="G31" s="1"/>
  <c r="I72"/>
  <c r="J53"/>
  <c r="M53"/>
  <c r="I34"/>
  <c r="M33"/>
  <c r="I54" l="1"/>
  <c r="I53" s="1"/>
  <c r="C53"/>
  <c r="C32"/>
  <c r="C31" s="1"/>
  <c r="I33"/>
  <c r="M32"/>
  <c r="M31" l="1"/>
  <c r="I32"/>
  <c r="I31" s="1"/>
  <c r="E22" i="7" l="1"/>
  <c r="C21"/>
  <c r="C20"/>
  <c r="C19"/>
  <c r="C18"/>
  <c r="C17"/>
  <c r="C15"/>
  <c r="C6"/>
  <c r="F22" i="6"/>
  <c r="E22"/>
  <c r="C21"/>
  <c r="C20"/>
  <c r="C19"/>
  <c r="C18"/>
  <c r="C15"/>
  <c r="C22" l="1"/>
  <c r="C22" i="7"/>
  <c r="C19" i="3"/>
  <c r="F26"/>
  <c r="E26"/>
  <c r="D26"/>
  <c r="C25"/>
  <c r="C24"/>
  <c r="C23"/>
  <c r="C22"/>
  <c r="C21"/>
  <c r="S72" i="1"/>
  <c r="S68"/>
  <c r="S64"/>
  <c r="S50"/>
  <c r="S47"/>
  <c r="O47" s="1"/>
  <c r="S45"/>
  <c r="S40"/>
  <c r="O40" s="1"/>
  <c r="S38"/>
  <c r="S35"/>
  <c r="O35" s="1"/>
  <c r="O85"/>
  <c r="O84"/>
  <c r="O83"/>
  <c r="O82"/>
  <c r="O81"/>
  <c r="O80"/>
  <c r="O79"/>
  <c r="O78"/>
  <c r="O77"/>
  <c r="O76"/>
  <c r="O75"/>
  <c r="O74"/>
  <c r="Q72"/>
  <c r="Q53" s="1"/>
  <c r="O71"/>
  <c r="O70"/>
  <c r="O69"/>
  <c r="P68"/>
  <c r="O67"/>
  <c r="O66"/>
  <c r="O65"/>
  <c r="Q64"/>
  <c r="P64"/>
  <c r="O62"/>
  <c r="O61"/>
  <c r="O60"/>
  <c r="O59"/>
  <c r="O58"/>
  <c r="O57"/>
  <c r="O56"/>
  <c r="Q55"/>
  <c r="P54"/>
  <c r="Q54"/>
  <c r="O52"/>
  <c r="O51"/>
  <c r="O50"/>
  <c r="O49"/>
  <c r="O48"/>
  <c r="O46"/>
  <c r="O45"/>
  <c r="O44"/>
  <c r="O43"/>
  <c r="O42"/>
  <c r="O41"/>
  <c r="O39"/>
  <c r="O38"/>
  <c r="O37"/>
  <c r="O36"/>
  <c r="Q31"/>
  <c r="P31"/>
  <c r="O30"/>
  <c r="O29"/>
  <c r="O28"/>
  <c r="I30"/>
  <c r="I29"/>
  <c r="I28"/>
  <c r="C29"/>
  <c r="C30"/>
  <c r="C28"/>
  <c r="O68" l="1"/>
  <c r="C26" i="3"/>
  <c r="F9" i="2" s="1"/>
  <c r="P72" i="1"/>
  <c r="P53" s="1"/>
  <c r="S34"/>
  <c r="S33" s="1"/>
  <c r="S32" s="1"/>
  <c r="S31" s="1"/>
  <c r="O64"/>
  <c r="O55"/>
  <c r="F7" i="2" l="1"/>
  <c r="I9"/>
  <c r="I7" s="1"/>
  <c r="O63" i="1"/>
  <c r="S54"/>
  <c r="O54" s="1"/>
  <c r="O72"/>
  <c r="O34"/>
  <c r="B9" i="2" l="1"/>
  <c r="B7" s="1"/>
  <c r="S53" i="1"/>
  <c r="O53"/>
  <c r="O33"/>
  <c r="O32" l="1"/>
  <c r="O31" s="1"/>
</calcChain>
</file>

<file path=xl/sharedStrings.xml><?xml version="1.0" encoding="utf-8"?>
<sst xmlns="http://schemas.openxmlformats.org/spreadsheetml/2006/main" count="427" uniqueCount="167">
  <si>
    <t>Остаток средств на начало года</t>
  </si>
  <si>
    <t>Возврат неиспользованных остатков субсидий прошлых
лет в доход бюджета (-)</t>
  </si>
  <si>
    <t>Возврат остатка субсидии на выполнение государственного задания в объеме, соответствующем недостигнутым показателям государственного задания (-)</t>
  </si>
  <si>
    <t>Поступления от доходов , всего:</t>
  </si>
  <si>
    <t>от оказания услуг (выполнения работ)</t>
  </si>
  <si>
    <t>из них
от оказания услуг (выполнения работ) на платной основе</t>
  </si>
  <si>
    <t>в том числе:
от образовательной деятельности</t>
  </si>
  <si>
    <t>в том числе:
от реализации образовательных программ среднего профессионального образования</t>
  </si>
  <si>
    <t>от реализации основных программ профессионального обучения</t>
  </si>
  <si>
    <t>от реализации дополнительных образовательных программ</t>
  </si>
  <si>
    <t>от прочих видов деятельности</t>
  </si>
  <si>
    <t>из них:
от учебно-производственной деятельности мастерских и учебных хозяйств</t>
  </si>
  <si>
    <t>от деятельности столовых</t>
  </si>
  <si>
    <t>от деятельности общежитий</t>
  </si>
  <si>
    <t>иные субсидии, предоставленные из бюджета</t>
  </si>
  <si>
    <t>от операций с активами</t>
  </si>
  <si>
    <t>прочие поступления</t>
  </si>
  <si>
    <t>Выплаты по расходам, всего:</t>
  </si>
  <si>
    <t>в том числе:
выплаты персоналу</t>
  </si>
  <si>
    <t>из них:
фонд оплаты труда</t>
  </si>
  <si>
    <t>в том числе:
педагогических работников</t>
  </si>
  <si>
    <t>учебно-вспомогательного персонала</t>
  </si>
  <si>
    <t>административно-управленческого персонала</t>
  </si>
  <si>
    <t>обслуживающего персонала</t>
  </si>
  <si>
    <t>иные выплаты персоналу учреждений, за исключением фонда оплаты труда</t>
  </si>
  <si>
    <t>иные выплаты, за исключением фонда
оплаты труда учреждений, лицам, привлекаемым согласно законодательству для выполнения отдельных полномочий</t>
  </si>
  <si>
    <t>социальные и иные выплаты населению</t>
  </si>
  <si>
    <t>стипендии</t>
  </si>
  <si>
    <t>уплата налогов, сборов и иных платежей</t>
  </si>
  <si>
    <t>из них:
налог на имущество и земельный налог</t>
  </si>
  <si>
    <t>уплата прочих налогов и сборов</t>
  </si>
  <si>
    <t>уплата иных платежей</t>
  </si>
  <si>
    <t>из них:
услуги связи</t>
  </si>
  <si>
    <t>транспортные услуги</t>
  </si>
  <si>
    <t>коммунальные услуги</t>
  </si>
  <si>
    <t>арендная плата за пользование имуществом</t>
  </si>
  <si>
    <t>увеличение стоимости основных средств</t>
  </si>
  <si>
    <t>увеличение стоимости нематериальных активов</t>
  </si>
  <si>
    <t>увеличение стоимости материальных запасов</t>
  </si>
  <si>
    <t>Поступление финансовых активов, всего:</t>
  </si>
  <si>
    <t>поступление финансовых активов</t>
  </si>
  <si>
    <t>из них:
увеличение остатков средств</t>
  </si>
  <si>
    <t>выбытие финансовых активов, всего</t>
  </si>
  <si>
    <t>прочие выбытия</t>
  </si>
  <si>
    <t>изменение остатков средств (+; -)</t>
  </si>
  <si>
    <t>Остаток средств на конец года</t>
  </si>
  <si>
    <t>Код ВР</t>
  </si>
  <si>
    <t>Сумма</t>
  </si>
  <si>
    <t>Всего</t>
  </si>
  <si>
    <t>в том числе</t>
  </si>
  <si>
    <t>Субсидии на иные цели</t>
  </si>
  <si>
    <t>Субсидии на капитальные вложения</t>
  </si>
  <si>
    <t>Поступления от приносящей доход деятельности</t>
  </si>
  <si>
    <t xml:space="preserve"> в т.ч. Гранты</t>
  </si>
  <si>
    <t>Наименование</t>
  </si>
  <si>
    <t>СОГЛАСОВАНО</t>
  </si>
  <si>
    <t>Учредитель</t>
  </si>
  <si>
    <t>Учреждение</t>
  </si>
  <si>
    <t>Еденица измерения: руб.</t>
  </si>
  <si>
    <t>Рраздел 1. Поступления и выплаты</t>
  </si>
  <si>
    <t>Коды</t>
  </si>
  <si>
    <t>Дата</t>
  </si>
  <si>
    <t>По сводному реестру</t>
  </si>
  <si>
    <t>глава по БК</t>
  </si>
  <si>
    <t>ИНН</t>
  </si>
  <si>
    <t>КПП</t>
  </si>
  <si>
    <t>по ОКЕИ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</si>
  <si>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</si>
  <si>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закупка товаров, работ, услуг для обеспечения государственных  нужд</t>
  </si>
  <si>
    <t>страхование</t>
  </si>
  <si>
    <t>работы, услуги по содержанию имущества, всего, из них</t>
  </si>
  <si>
    <t xml:space="preserve"> - взносы по обязательному социальному страхованию на выплаты по оплате труда работников и иные выплаты работникам учреждений
</t>
  </si>
  <si>
    <t>прочие работы, услуги всего, из них</t>
  </si>
  <si>
    <t>УТВЕРЖДАЮ</t>
  </si>
  <si>
    <t>"_____"____________20______г.</t>
  </si>
  <si>
    <t>Министр образования Ставропольского края</t>
  </si>
  <si>
    <t>(наименование должности)</t>
  </si>
  <si>
    <t>Министерство образования Ставропольского края</t>
  </si>
  <si>
    <t>(наименование организации)</t>
  </si>
  <si>
    <t>__________________________ Козюра Е.Н.</t>
  </si>
  <si>
    <t xml:space="preserve">                   (подпись)                                    (расшифровка)</t>
  </si>
  <si>
    <t>Директор</t>
  </si>
  <si>
    <t>ГБПОУ ГРК "Интеграл"</t>
  </si>
  <si>
    <t>_____________________ Саховский Д.А.</t>
  </si>
  <si>
    <t xml:space="preserve">                         (подпись)                    (расшифровка)</t>
  </si>
  <si>
    <t>07200192</t>
  </si>
  <si>
    <t>075</t>
  </si>
  <si>
    <t>Государственное бюджетное профессиональное образовательное учреждение  Георгиевский региональный колледж «Интеграл» (ГБПОУ ГРК "Интеграл")</t>
  </si>
  <si>
    <t>в том числе:
от реализации основных профессиональных образовательных программ</t>
  </si>
  <si>
    <t>преподавателей и мастеров производственного обучения</t>
  </si>
  <si>
    <t>07200014</t>
  </si>
  <si>
    <t>в том числе:
от реализации дополнительных профессиональных программ</t>
  </si>
  <si>
    <t>из них:
от уменьшения стоимости материальных запасов</t>
  </si>
  <si>
    <t>гранты</t>
  </si>
  <si>
    <t>прочие безвозмездные поступления</t>
  </si>
  <si>
    <t>из них
налог на прибыль</t>
  </si>
  <si>
    <t>налог на добавленную стоимость</t>
  </si>
  <si>
    <t>Х</t>
  </si>
  <si>
    <t>выплаты уменьшающие доход, всего</t>
  </si>
  <si>
    <t>из них
прочая закупка товаров,
работ и услуг для обеспечения государственных (муниципальных) нужд</t>
  </si>
  <si>
    <t>из них:
уменьшение остатков средств</t>
  </si>
  <si>
    <t>из них:
премии и гранты</t>
  </si>
  <si>
    <t>Субсидия на выполнение государственного задания</t>
  </si>
  <si>
    <t>2. Сведения по выплатам на закупки товаров, работ, услуг</t>
  </si>
  <si>
    <t>Наименование показателя</t>
  </si>
  <si>
    <t>всего на закупки</t>
  </si>
  <si>
    <t>в том числе:</t>
  </si>
  <si>
    <t>в соответствии с Федеральным законом от 5 апреля 2013 г. N 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</si>
  <si>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 223-ФЗ "О закупках товаров, работ, услуг отдельными видами юридических лиц"</t>
  </si>
  <si>
    <t>Выплаты по расходам на закупку товаров, работ, услуг всего:</t>
  </si>
  <si>
    <t>Заместитель руководителя по</t>
  </si>
  <si>
    <t xml:space="preserve">финансово-экономическим вопросам </t>
  </si>
  <si>
    <t xml:space="preserve">Главный бухгалтер </t>
  </si>
  <si>
    <t xml:space="preserve"> (расшифровка подписи)</t>
  </si>
  <si>
    <t xml:space="preserve">                                                                                                                                                         </t>
  </si>
  <si>
    <t xml:space="preserve"> (подпись) </t>
  </si>
  <si>
    <t xml:space="preserve">Исполнитель </t>
  </si>
  <si>
    <t>Закупки в соответствии с Федеральным законом от 5 апреля 2013 г. № 44-ФЗ "О контрактной системе в сфере закупок товаров, работ, услуг для беспечения государственных и муниципальных нужд"</t>
  </si>
  <si>
    <t>Пункт закона (тип закупок)</t>
  </si>
  <si>
    <t>Содержание закупки</t>
  </si>
  <si>
    <t>всего</t>
  </si>
  <si>
    <t>субсидии</t>
  </si>
  <si>
    <t>целевые субсидии</t>
  </si>
  <si>
    <t>платные</t>
  </si>
  <si>
    <t>п. 4 части 1 ст. 93</t>
  </si>
  <si>
    <t>медицинский осмотр</t>
  </si>
  <si>
    <t>бланки строгой отчетности</t>
  </si>
  <si>
    <t>стахование ОСАГО</t>
  </si>
  <si>
    <t>замер сопротивления</t>
  </si>
  <si>
    <t>WS оплата эксперта</t>
  </si>
  <si>
    <t>WS оборудование</t>
  </si>
  <si>
    <t>WS расходные материалы, призы</t>
  </si>
  <si>
    <t>проибретение материальных запасов</t>
  </si>
  <si>
    <t>п. 5 части 1 ст. 93</t>
  </si>
  <si>
    <t>санаторно-курортные путевки для сирот</t>
  </si>
  <si>
    <t>замена оконных блоков</t>
  </si>
  <si>
    <t>п. 8 части 1 ст. 93</t>
  </si>
  <si>
    <t>поставка теплоэнергии</t>
  </si>
  <si>
    <t>поставка горячей воды</t>
  </si>
  <si>
    <t>поставка питьевой воды, прием сточных вод</t>
  </si>
  <si>
    <t>п. 29 части 1 ст. 93</t>
  </si>
  <si>
    <t>поставка электроэнергии</t>
  </si>
  <si>
    <t>ЭА</t>
  </si>
  <si>
    <t>Расшифровка к разделу IV. Показатели выплат по расходам на закупку товаров, работ, услуг государственного учреждения 2020 год</t>
  </si>
  <si>
    <t>оплата по договорам ГПХ</t>
  </si>
  <si>
    <t>Асаулка К.П.</t>
  </si>
  <si>
    <t>Матвеева О.А.</t>
  </si>
  <si>
    <t>2021г. текущий финансовый год</t>
  </si>
  <si>
    <t>2022г. первый год планового периода</t>
  </si>
  <si>
    <t>ПЛАН ФИНАНСОВО-ХОЗЯЙСТВЕННОЙ ДЕЯТЕЛЬНОСТИ
на 2021 г. и плановый период 2022 и 2023 годов</t>
  </si>
  <si>
    <t>2023г. второй год планового периода</t>
  </si>
  <si>
    <t>на 2023 г.
 2-ой год планового периода</t>
  </si>
  <si>
    <t>закупка энергетически ресурсов</t>
  </si>
  <si>
    <t>из них:
коммунальные услуги</t>
  </si>
  <si>
    <r>
      <t>от "</t>
    </r>
    <r>
      <rPr>
        <u/>
        <sz val="11"/>
        <color theme="1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>" января 2021 года</t>
    </r>
  </si>
  <si>
    <t xml:space="preserve"> "_____" января 2021г.</t>
  </si>
  <si>
    <t>из них:
пособия по социальной помощи населению в натуральной форме</t>
  </si>
  <si>
    <t>олимпиада оплата жюри</t>
  </si>
  <si>
    <t>олимпиада оборудование</t>
  </si>
  <si>
    <t>олимпиада расходные материалы, призы</t>
  </si>
  <si>
    <t xml:space="preserve">
Код по бюджетной классификации Российской Федерации*
</t>
  </si>
  <si>
    <t>в том числе: на оплату контрактов заключенных до начала очередного финансового года</t>
  </si>
  <si>
    <t>на закупку товаров работ, услуг по году начала закупки</t>
  </si>
  <si>
    <t>07507040000000000000</t>
  </si>
  <si>
    <t>0750704023Е665260000</t>
  </si>
  <si>
    <t>на 2022г.
 1-ый год планового периода</t>
  </si>
  <si>
    <t>на 2021г. очередной финансовый год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</si>
</sst>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#,##0.00_ ;\-#,##0.00\ "/>
  </numFmts>
  <fonts count="19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</font>
    <font>
      <sz val="7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12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2" fillId="0" borderId="3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2"/>
    </xf>
    <xf numFmtId="0" fontId="2" fillId="0" borderId="3" xfId="0" applyFont="1" applyBorder="1" applyAlignment="1">
      <alignment horizontal="left" vertical="top" wrapText="1" indent="3"/>
    </xf>
    <xf numFmtId="0" fontId="2" fillId="0" borderId="3" xfId="0" applyFont="1" applyBorder="1" applyAlignment="1">
      <alignment horizontal="left" vertical="top" wrapText="1" indent="4"/>
    </xf>
    <xf numFmtId="0" fontId="2" fillId="0" borderId="3" xfId="0" applyFont="1" applyBorder="1" applyAlignment="1">
      <alignment horizontal="left" vertical="top" wrapText="1" indent="5"/>
    </xf>
    <xf numFmtId="0" fontId="2" fillId="0" borderId="3" xfId="0" applyFont="1" applyBorder="1" applyAlignment="1">
      <alignment horizontal="left" vertical="top" wrapText="1" indent="6"/>
    </xf>
    <xf numFmtId="4" fontId="4" fillId="0" borderId="3" xfId="0" applyNumberFormat="1" applyFont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 indent="1"/>
    </xf>
    <xf numFmtId="4" fontId="4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left" vertical="top" wrapText="1"/>
    </xf>
    <xf numFmtId="3" fontId="4" fillId="0" borderId="3" xfId="0" applyNumberFormat="1" applyFont="1" applyBorder="1" applyAlignment="1">
      <alignment horizontal="center" wrapText="1"/>
    </xf>
    <xf numFmtId="3" fontId="4" fillId="2" borderId="3" xfId="0" applyNumberFormat="1" applyFont="1" applyFill="1" applyBorder="1" applyAlignment="1">
      <alignment horizontal="center" wrapText="1"/>
    </xf>
    <xf numFmtId="0" fontId="7" fillId="0" borderId="0" xfId="0" applyFont="1"/>
    <xf numFmtId="0" fontId="3" fillId="0" borderId="0" xfId="0" applyFont="1"/>
    <xf numFmtId="0" fontId="6" fillId="0" borderId="0" xfId="0" applyFont="1"/>
    <xf numFmtId="0" fontId="8" fillId="0" borderId="3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12" fillId="0" borderId="0" xfId="2"/>
    <xf numFmtId="0" fontId="12" fillId="0" borderId="3" xfId="2" applyBorder="1" applyAlignment="1">
      <alignment horizontal="center" vertical="center" wrapText="1"/>
    </xf>
    <xf numFmtId="0" fontId="12" fillId="0" borderId="3" xfId="2" applyBorder="1"/>
    <xf numFmtId="4" fontId="12" fillId="0" borderId="3" xfId="2" applyNumberFormat="1" applyFill="1" applyBorder="1" applyAlignment="1">
      <alignment horizontal="center" vertical="center"/>
    </xf>
    <xf numFmtId="4" fontId="12" fillId="0" borderId="3" xfId="2" applyNumberFormat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12" fillId="0" borderId="3" xfId="2" applyBorder="1" applyAlignment="1">
      <alignment horizontal="left"/>
    </xf>
    <xf numFmtId="0" fontId="12" fillId="0" borderId="3" xfId="2" applyBorder="1" applyAlignment="1">
      <alignment vertical="center"/>
    </xf>
    <xf numFmtId="0" fontId="12" fillId="0" borderId="3" xfId="2" applyBorder="1" applyAlignment="1">
      <alignment horizontal="center" vertical="center"/>
    </xf>
    <xf numFmtId="0" fontId="13" fillId="0" borderId="3" xfId="2" applyFont="1" applyBorder="1" applyAlignment="1">
      <alignment horizontal="right" vertical="center"/>
    </xf>
    <xf numFmtId="4" fontId="13" fillId="0" borderId="3" xfId="2" applyNumberFormat="1" applyFont="1" applyBorder="1" applyAlignment="1">
      <alignment horizontal="center" vertical="center"/>
    </xf>
    <xf numFmtId="0" fontId="12" fillId="0" borderId="0" xfId="2" applyAlignment="1">
      <alignment horizontal="center"/>
    </xf>
    <xf numFmtId="4" fontId="8" fillId="0" borderId="3" xfId="0" applyNumberFormat="1" applyFont="1" applyBorder="1" applyAlignment="1">
      <alignment vertical="top" wrapText="1"/>
    </xf>
    <xf numFmtId="0" fontId="3" fillId="0" borderId="0" xfId="0" applyFont="1" applyBorder="1" applyAlignment="1"/>
    <xf numFmtId="4" fontId="12" fillId="0" borderId="3" xfId="2" applyNumberFormat="1" applyBorder="1" applyAlignment="1">
      <alignment horizontal="center" vertical="center"/>
    </xf>
    <xf numFmtId="4" fontId="12" fillId="3" borderId="3" xfId="2" applyNumberForma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4" fontId="12" fillId="0" borderId="3" xfId="2" applyNumberFormat="1" applyBorder="1" applyAlignment="1">
      <alignment horizontal="center" vertical="center"/>
    </xf>
    <xf numFmtId="43" fontId="8" fillId="0" borderId="3" xfId="0" applyNumberFormat="1" applyFont="1" applyBorder="1" applyAlignment="1">
      <alignment wrapText="1"/>
    </xf>
    <xf numFmtId="41" fontId="8" fillId="0" borderId="3" xfId="0" applyNumberFormat="1" applyFont="1" applyBorder="1" applyAlignment="1">
      <alignment wrapText="1"/>
    </xf>
    <xf numFmtId="43" fontId="8" fillId="2" borderId="3" xfId="0" applyNumberFormat="1" applyFont="1" applyFill="1" applyBorder="1" applyAlignment="1">
      <alignment wrapText="1"/>
    </xf>
    <xf numFmtId="41" fontId="8" fillId="2" borderId="3" xfId="0" applyNumberFormat="1" applyFont="1" applyFill="1" applyBorder="1" applyAlignment="1">
      <alignment wrapText="1"/>
    </xf>
    <xf numFmtId="164" fontId="8" fillId="2" borderId="3" xfId="0" applyNumberFormat="1" applyFont="1" applyFill="1" applyBorder="1" applyAlignment="1">
      <alignment wrapText="1"/>
    </xf>
    <xf numFmtId="164" fontId="8" fillId="0" borderId="3" xfId="0" applyNumberFormat="1" applyFont="1" applyBorder="1" applyAlignment="1">
      <alignment wrapText="1"/>
    </xf>
    <xf numFmtId="43" fontId="16" fillId="2" borderId="3" xfId="0" applyNumberFormat="1" applyFont="1" applyFill="1" applyBorder="1" applyAlignment="1">
      <alignment wrapText="1"/>
    </xf>
    <xf numFmtId="43" fontId="16" fillId="2" borderId="3" xfId="0" applyNumberFormat="1" applyFont="1" applyFill="1" applyBorder="1" applyAlignment="1">
      <alignment horizontal="center" wrapText="1"/>
    </xf>
    <xf numFmtId="41" fontId="16" fillId="2" borderId="3" xfId="0" applyNumberFormat="1" applyFont="1" applyFill="1" applyBorder="1" applyAlignment="1">
      <alignment wrapText="1"/>
    </xf>
    <xf numFmtId="43" fontId="16" fillId="0" borderId="3" xfId="0" applyNumberFormat="1" applyFont="1" applyBorder="1" applyAlignment="1">
      <alignment wrapText="1"/>
    </xf>
    <xf numFmtId="41" fontId="16" fillId="0" borderId="3" xfId="0" applyNumberFormat="1" applyFont="1" applyBorder="1" applyAlignment="1">
      <alignment wrapText="1"/>
    </xf>
    <xf numFmtId="49" fontId="8" fillId="0" borderId="3" xfId="0" applyNumberFormat="1" applyFont="1" applyBorder="1" applyAlignment="1">
      <alignment horizontal="center" vertical="top" wrapText="1"/>
    </xf>
    <xf numFmtId="4" fontId="8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" fontId="12" fillId="0" borderId="3" xfId="2" applyNumberForma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1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8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9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3" xfId="1" applyFont="1" applyBorder="1" applyAlignment="1" applyProtection="1">
      <alignment horizontal="center" vertical="center" wrapText="1"/>
    </xf>
    <xf numFmtId="0" fontId="12" fillId="0" borderId="4" xfId="2" applyBorder="1" applyAlignment="1">
      <alignment horizontal="center" vertical="center"/>
    </xf>
    <xf numFmtId="0" fontId="12" fillId="0" borderId="5" xfId="2" applyBorder="1" applyAlignment="1">
      <alignment horizontal="center" vertical="center"/>
    </xf>
    <xf numFmtId="4" fontId="12" fillId="0" borderId="4" xfId="2" applyNumberFormat="1" applyBorder="1" applyAlignment="1">
      <alignment horizontal="center" vertical="center"/>
    </xf>
    <xf numFmtId="4" fontId="12" fillId="0" borderId="5" xfId="2" applyNumberFormat="1" applyBorder="1" applyAlignment="1">
      <alignment horizontal="center" vertical="center"/>
    </xf>
    <xf numFmtId="0" fontId="12" fillId="0" borderId="3" xfId="2" applyBorder="1" applyAlignment="1">
      <alignment horizontal="center" vertical="center"/>
    </xf>
    <xf numFmtId="0" fontId="12" fillId="0" borderId="0" xfId="2" applyAlignment="1">
      <alignment horizontal="center" vertical="center" wrapText="1"/>
    </xf>
    <xf numFmtId="0" fontId="12" fillId="0" borderId="3" xfId="2" applyBorder="1" applyAlignment="1">
      <alignment horizontal="center" vertical="center" wrapText="1"/>
    </xf>
    <xf numFmtId="0" fontId="12" fillId="0" borderId="7" xfId="2" applyBorder="1" applyAlignment="1">
      <alignment horizontal="center" vertical="center" wrapText="1"/>
    </xf>
    <xf numFmtId="0" fontId="12" fillId="0" borderId="1" xfId="2" applyBorder="1" applyAlignment="1">
      <alignment horizontal="center" vertical="center" wrapText="1"/>
    </xf>
    <xf numFmtId="0" fontId="12" fillId="0" borderId="2" xfId="2" applyBorder="1" applyAlignment="1">
      <alignment horizontal="center" vertical="center" wrapText="1"/>
    </xf>
    <xf numFmtId="4" fontId="12" fillId="0" borderId="3" xfId="2" applyNumberForma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5E15226B314332602E5299E16F1A3A52BDB48AEF7901AAC579F82F3E02E03B777330B2B9414446938DFE863EB7BD31F92AC853FB7DA6EC2BO5z9N" TargetMode="External"/><Relationship Id="rId1" Type="http://schemas.openxmlformats.org/officeDocument/2006/relationships/hyperlink" Target="consultantplus://offline/ref=5E15226B314332602E5299E16F1A3A52BDB488EC7B04AAC579F82F3E02E03B777330B2B94144469285FE863EB7BD31F92AC853FB7DA6EC2BO5z9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6"/>
  <sheetViews>
    <sheetView tabSelected="1" topLeftCell="A52" workbookViewId="0">
      <selection activeCell="G28" activeCellId="1" sqref="G31 G28"/>
    </sheetView>
  </sheetViews>
  <sheetFormatPr defaultRowHeight="15"/>
  <cols>
    <col min="1" max="1" width="34.7109375" style="4" customWidth="1"/>
    <col min="2" max="2" width="9.140625" style="15"/>
    <col min="3" max="3" width="13" style="4" customWidth="1"/>
    <col min="4" max="4" width="13.140625" style="4" customWidth="1"/>
    <col min="5" max="5" width="11.7109375" style="4" bestFit="1" customWidth="1"/>
    <col min="6" max="6" width="10.85546875" style="4" customWidth="1"/>
    <col min="7" max="7" width="12.5703125" style="4" bestFit="1" customWidth="1"/>
    <col min="8" max="8" width="9.140625" style="4"/>
    <col min="9" max="9" width="13.42578125" style="4" customWidth="1"/>
    <col min="10" max="10" width="12.42578125" style="4" customWidth="1"/>
    <col min="11" max="11" width="11.7109375" style="4" bestFit="1" customWidth="1"/>
    <col min="12" max="12" width="10.28515625" style="4" customWidth="1"/>
    <col min="13" max="13" width="12.5703125" style="4" bestFit="1" customWidth="1"/>
    <col min="14" max="14" width="9.28515625" style="4" bestFit="1" customWidth="1"/>
    <col min="15" max="15" width="12.5703125" style="4" bestFit="1" customWidth="1"/>
    <col min="16" max="16" width="13.28515625" style="4" customWidth="1"/>
    <col min="17" max="17" width="11.7109375" style="4" bestFit="1" customWidth="1"/>
    <col min="18" max="18" width="9.85546875" style="4" customWidth="1"/>
    <col min="19" max="19" width="12.5703125" style="4" bestFit="1" customWidth="1"/>
    <col min="20" max="20" width="9.28515625" style="4" bestFit="1" customWidth="1"/>
    <col min="21" max="16384" width="9.140625" style="4"/>
  </cols>
  <sheetData>
    <row r="1" spans="1:20">
      <c r="A1" s="50" t="s">
        <v>55</v>
      </c>
      <c r="B1" s="50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72" t="s">
        <v>73</v>
      </c>
      <c r="Q1" s="72"/>
      <c r="R1" s="72"/>
      <c r="S1" s="72"/>
      <c r="T1" s="7"/>
    </row>
    <row r="2" spans="1:20" ht="30" customHeight="1">
      <c r="A2" s="77" t="s">
        <v>75</v>
      </c>
      <c r="B2" s="77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2" t="s">
        <v>81</v>
      </c>
      <c r="Q2" s="72"/>
      <c r="R2" s="72"/>
      <c r="S2" s="72"/>
      <c r="T2" s="7"/>
    </row>
    <row r="3" spans="1:20" ht="20.100000000000001" customHeight="1">
      <c r="A3" s="78" t="s">
        <v>76</v>
      </c>
      <c r="B3" s="79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85" t="s">
        <v>76</v>
      </c>
      <c r="Q3" s="85"/>
      <c r="R3" s="85"/>
      <c r="S3" s="85"/>
      <c r="T3" s="12"/>
    </row>
    <row r="4" spans="1:20">
      <c r="A4" s="77" t="s">
        <v>77</v>
      </c>
      <c r="B4" s="77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72" t="s">
        <v>82</v>
      </c>
      <c r="Q4" s="72"/>
      <c r="R4" s="72"/>
      <c r="S4" s="72"/>
      <c r="T4" s="12"/>
    </row>
    <row r="5" spans="1:20" ht="20.100000000000001" customHeight="1">
      <c r="A5" s="78" t="s">
        <v>78</v>
      </c>
      <c r="B5" s="79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85" t="s">
        <v>78</v>
      </c>
      <c r="Q5" s="85"/>
      <c r="R5" s="85"/>
      <c r="S5" s="85"/>
      <c r="T5" s="12"/>
    </row>
    <row r="6" spans="1:20" ht="20.100000000000001" customHeight="1">
      <c r="A6" s="78"/>
      <c r="B6" s="78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72"/>
      <c r="Q6" s="72"/>
      <c r="R6" s="72"/>
      <c r="S6" s="72"/>
      <c r="T6" s="12"/>
    </row>
    <row r="7" spans="1:20">
      <c r="A7" s="74" t="s">
        <v>79</v>
      </c>
      <c r="B7" s="7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86" t="s">
        <v>83</v>
      </c>
      <c r="Q7" s="86"/>
      <c r="R7" s="86"/>
      <c r="S7" s="86"/>
      <c r="T7" s="12"/>
    </row>
    <row r="8" spans="1:20" ht="20.100000000000001" customHeight="1">
      <c r="A8" s="73" t="s">
        <v>80</v>
      </c>
      <c r="B8" s="73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87" t="s">
        <v>84</v>
      </c>
      <c r="Q8" s="88"/>
      <c r="R8" s="88"/>
      <c r="S8" s="88"/>
      <c r="T8" s="7"/>
    </row>
    <row r="9" spans="1:20">
      <c r="A9" s="74"/>
      <c r="B9" s="74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72"/>
      <c r="Q9" s="72"/>
      <c r="R9" s="72"/>
      <c r="S9" s="72"/>
      <c r="T9" s="12"/>
    </row>
    <row r="10" spans="1:20" ht="15" customHeight="1">
      <c r="A10" s="74" t="s">
        <v>74</v>
      </c>
      <c r="B10" s="74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72" t="s">
        <v>155</v>
      </c>
      <c r="Q10" s="72"/>
      <c r="R10" s="72"/>
      <c r="S10" s="72"/>
      <c r="T10" s="12"/>
    </row>
    <row r="11" spans="1:20" ht="31.5" customHeight="1">
      <c r="A11" s="51"/>
      <c r="B11" s="82" t="s">
        <v>149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7"/>
      <c r="Q11" s="7"/>
      <c r="R11" s="7"/>
      <c r="S11" s="7"/>
      <c r="T11" s="7"/>
    </row>
    <row r="12" spans="1:20">
      <c r="N12" s="83"/>
      <c r="O12" s="83"/>
      <c r="P12" s="83"/>
      <c r="Q12" s="83"/>
      <c r="R12" s="84"/>
      <c r="S12" s="8" t="s">
        <v>60</v>
      </c>
      <c r="T12" s="7"/>
    </row>
    <row r="13" spans="1:20" ht="15" customHeight="1">
      <c r="F13" s="83" t="s">
        <v>154</v>
      </c>
      <c r="G13" s="83"/>
      <c r="H13" s="83"/>
      <c r="I13" s="83"/>
      <c r="J13" s="83"/>
      <c r="K13" s="83"/>
      <c r="N13" s="75" t="s">
        <v>61</v>
      </c>
      <c r="O13" s="75"/>
      <c r="P13" s="75"/>
      <c r="Q13" s="75"/>
      <c r="R13" s="76"/>
      <c r="S13" s="13"/>
      <c r="T13" s="7"/>
    </row>
    <row r="14" spans="1:20">
      <c r="N14" s="75" t="s">
        <v>62</v>
      </c>
      <c r="O14" s="75"/>
      <c r="P14" s="75"/>
      <c r="Q14" s="75"/>
      <c r="R14" s="76"/>
      <c r="S14" s="14" t="s">
        <v>90</v>
      </c>
      <c r="T14" s="7"/>
    </row>
    <row r="15" spans="1:20" ht="15" customHeight="1">
      <c r="A15" s="4" t="s">
        <v>56</v>
      </c>
      <c r="B15" s="80" t="s">
        <v>77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75" t="s">
        <v>63</v>
      </c>
      <c r="O15" s="75"/>
      <c r="P15" s="75"/>
      <c r="Q15" s="75"/>
      <c r="R15" s="76"/>
      <c r="S15" s="14" t="s">
        <v>86</v>
      </c>
      <c r="T15" s="7"/>
    </row>
    <row r="16" spans="1:20">
      <c r="N16" s="75" t="s">
        <v>62</v>
      </c>
      <c r="O16" s="75"/>
      <c r="P16" s="75"/>
      <c r="Q16" s="75"/>
      <c r="R16" s="76"/>
      <c r="S16" s="14" t="s">
        <v>85</v>
      </c>
      <c r="T16" s="7"/>
    </row>
    <row r="17" spans="1:20" ht="30.75" customHeight="1">
      <c r="A17" s="4" t="s">
        <v>57</v>
      </c>
      <c r="B17" s="80" t="s">
        <v>87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75" t="s">
        <v>64</v>
      </c>
      <c r="O17" s="75"/>
      <c r="P17" s="75"/>
      <c r="Q17" s="75"/>
      <c r="R17" s="76"/>
      <c r="S17" s="8">
        <v>2625018855</v>
      </c>
      <c r="T17" s="7"/>
    </row>
    <row r="18" spans="1:20">
      <c r="N18" s="75" t="s">
        <v>65</v>
      </c>
      <c r="O18" s="75"/>
      <c r="P18" s="75"/>
      <c r="Q18" s="75"/>
      <c r="R18" s="76"/>
      <c r="S18" s="8">
        <v>262501001</v>
      </c>
      <c r="T18" s="7"/>
    </row>
    <row r="19" spans="1:20">
      <c r="A19" s="4" t="s">
        <v>58</v>
      </c>
      <c r="B19" s="71"/>
      <c r="C19" s="71"/>
      <c r="N19" s="75" t="s">
        <v>66</v>
      </c>
      <c r="O19" s="75"/>
      <c r="P19" s="75"/>
      <c r="Q19" s="75"/>
      <c r="R19" s="76"/>
      <c r="S19" s="5">
        <v>383</v>
      </c>
    </row>
    <row r="20" spans="1:20">
      <c r="N20" s="75"/>
      <c r="O20" s="75"/>
      <c r="P20" s="75"/>
      <c r="Q20" s="75"/>
      <c r="R20" s="81"/>
      <c r="S20" s="9"/>
    </row>
    <row r="21" spans="1:20">
      <c r="A21" s="83" t="s">
        <v>59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3" spans="1:20" s="6" customFormat="1">
      <c r="A23" s="92" t="s">
        <v>54</v>
      </c>
      <c r="B23" s="92" t="s">
        <v>46</v>
      </c>
      <c r="C23" s="95" t="s">
        <v>47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</row>
    <row r="24" spans="1:20" s="6" customFormat="1">
      <c r="A24" s="93"/>
      <c r="B24" s="93"/>
      <c r="C24" s="89" t="s">
        <v>147</v>
      </c>
      <c r="D24" s="90"/>
      <c r="E24" s="90"/>
      <c r="F24" s="90"/>
      <c r="G24" s="90"/>
      <c r="H24" s="91"/>
      <c r="I24" s="89" t="s">
        <v>148</v>
      </c>
      <c r="J24" s="90"/>
      <c r="K24" s="90"/>
      <c r="L24" s="90"/>
      <c r="M24" s="90"/>
      <c r="N24" s="91"/>
      <c r="O24" s="89" t="s">
        <v>150</v>
      </c>
      <c r="P24" s="90"/>
      <c r="Q24" s="90"/>
      <c r="R24" s="90"/>
      <c r="S24" s="90"/>
      <c r="T24" s="91"/>
    </row>
    <row r="25" spans="1:20" s="6" customFormat="1">
      <c r="A25" s="93"/>
      <c r="B25" s="93"/>
      <c r="C25" s="92" t="s">
        <v>48</v>
      </c>
      <c r="D25" s="89" t="s">
        <v>49</v>
      </c>
      <c r="E25" s="90"/>
      <c r="F25" s="90"/>
      <c r="G25" s="90"/>
      <c r="H25" s="91"/>
      <c r="I25" s="92" t="s">
        <v>48</v>
      </c>
      <c r="J25" s="89" t="s">
        <v>49</v>
      </c>
      <c r="K25" s="90"/>
      <c r="L25" s="90"/>
      <c r="M25" s="90"/>
      <c r="N25" s="91"/>
      <c r="O25" s="92" t="s">
        <v>48</v>
      </c>
      <c r="P25" s="89" t="s">
        <v>49</v>
      </c>
      <c r="Q25" s="90"/>
      <c r="R25" s="90"/>
      <c r="S25" s="90"/>
      <c r="T25" s="91"/>
    </row>
    <row r="26" spans="1:20" s="6" customFormat="1" ht="24" customHeight="1">
      <c r="A26" s="93"/>
      <c r="B26" s="93"/>
      <c r="C26" s="93"/>
      <c r="D26" s="92" t="s">
        <v>102</v>
      </c>
      <c r="E26" s="92" t="s">
        <v>50</v>
      </c>
      <c r="F26" s="92" t="s">
        <v>51</v>
      </c>
      <c r="G26" s="89" t="s">
        <v>52</v>
      </c>
      <c r="H26" s="91"/>
      <c r="I26" s="93"/>
      <c r="J26" s="92" t="s">
        <v>102</v>
      </c>
      <c r="K26" s="92" t="s">
        <v>50</v>
      </c>
      <c r="L26" s="92" t="s">
        <v>51</v>
      </c>
      <c r="M26" s="89" t="s">
        <v>52</v>
      </c>
      <c r="N26" s="91"/>
      <c r="O26" s="93"/>
      <c r="P26" s="92" t="s">
        <v>102</v>
      </c>
      <c r="Q26" s="92" t="s">
        <v>50</v>
      </c>
      <c r="R26" s="92" t="s">
        <v>51</v>
      </c>
      <c r="S26" s="89" t="s">
        <v>52</v>
      </c>
      <c r="T26" s="91"/>
    </row>
    <row r="27" spans="1:20" s="6" customFormat="1" ht="42" customHeight="1">
      <c r="A27" s="94"/>
      <c r="B27" s="94"/>
      <c r="C27" s="94"/>
      <c r="D27" s="94"/>
      <c r="E27" s="94"/>
      <c r="F27" s="94"/>
      <c r="G27" s="11" t="s">
        <v>48</v>
      </c>
      <c r="H27" s="11" t="s">
        <v>53</v>
      </c>
      <c r="I27" s="94"/>
      <c r="J27" s="94"/>
      <c r="K27" s="94"/>
      <c r="L27" s="94"/>
      <c r="M27" s="11" t="s">
        <v>48</v>
      </c>
      <c r="N27" s="11" t="s">
        <v>53</v>
      </c>
      <c r="O27" s="94"/>
      <c r="P27" s="94"/>
      <c r="Q27" s="94"/>
      <c r="R27" s="94"/>
      <c r="S27" s="11" t="s">
        <v>48</v>
      </c>
      <c r="T27" s="11" t="s">
        <v>53</v>
      </c>
    </row>
    <row r="28" spans="1:20">
      <c r="A28" s="1" t="s">
        <v>0</v>
      </c>
      <c r="B28" s="22"/>
      <c r="C28" s="56">
        <f>D28+E28+F28+G28</f>
        <v>1039096.22</v>
      </c>
      <c r="D28" s="56">
        <v>0</v>
      </c>
      <c r="E28" s="56">
        <v>0</v>
      </c>
      <c r="F28" s="56">
        <v>0</v>
      </c>
      <c r="G28" s="56">
        <v>1039096.22</v>
      </c>
      <c r="H28" s="57">
        <v>0</v>
      </c>
      <c r="I28" s="56">
        <f>J28+K28+L28+M28</f>
        <v>0</v>
      </c>
      <c r="J28" s="56">
        <v>0</v>
      </c>
      <c r="K28" s="56">
        <v>0</v>
      </c>
      <c r="L28" s="56">
        <v>0</v>
      </c>
      <c r="M28" s="56">
        <v>0</v>
      </c>
      <c r="N28" s="57">
        <v>0</v>
      </c>
      <c r="O28" s="56">
        <f>P28+Q28+R28+S28</f>
        <v>0</v>
      </c>
      <c r="P28" s="56">
        <v>0</v>
      </c>
      <c r="Q28" s="56">
        <v>0</v>
      </c>
      <c r="R28" s="56">
        <v>0</v>
      </c>
      <c r="S28" s="56">
        <v>0</v>
      </c>
      <c r="T28" s="57">
        <v>0</v>
      </c>
    </row>
    <row r="29" spans="1:20" ht="38.25">
      <c r="A29" s="2" t="s">
        <v>1</v>
      </c>
      <c r="B29" s="22"/>
      <c r="C29" s="56">
        <f t="shared" ref="C29:C30" si="0">D29+E29+F29+G29</f>
        <v>0</v>
      </c>
      <c r="D29" s="56">
        <v>0</v>
      </c>
      <c r="E29" s="56">
        <v>0</v>
      </c>
      <c r="F29" s="56">
        <v>0</v>
      </c>
      <c r="G29" s="56">
        <v>0</v>
      </c>
      <c r="H29" s="57">
        <v>0</v>
      </c>
      <c r="I29" s="56">
        <f t="shared" ref="I29:I30" si="1">J29+K29+L29+M29</f>
        <v>0</v>
      </c>
      <c r="J29" s="56">
        <v>0</v>
      </c>
      <c r="K29" s="56">
        <v>0</v>
      </c>
      <c r="L29" s="56">
        <v>0</v>
      </c>
      <c r="M29" s="56">
        <v>0</v>
      </c>
      <c r="N29" s="57">
        <v>0</v>
      </c>
      <c r="O29" s="56">
        <f t="shared" ref="O29:O30" si="2">P29+Q29+R29+S29</f>
        <v>0</v>
      </c>
      <c r="P29" s="56">
        <v>0</v>
      </c>
      <c r="Q29" s="56">
        <v>0</v>
      </c>
      <c r="R29" s="56">
        <v>0</v>
      </c>
      <c r="S29" s="56">
        <v>0</v>
      </c>
      <c r="T29" s="57">
        <v>0</v>
      </c>
    </row>
    <row r="30" spans="1:20" ht="53.25" customHeight="1">
      <c r="A30" s="2" t="s">
        <v>2</v>
      </c>
      <c r="B30" s="22"/>
      <c r="C30" s="56">
        <f t="shared" si="0"/>
        <v>0</v>
      </c>
      <c r="D30" s="56">
        <v>0</v>
      </c>
      <c r="E30" s="56">
        <v>0</v>
      </c>
      <c r="F30" s="56">
        <v>0</v>
      </c>
      <c r="G30" s="56">
        <v>0</v>
      </c>
      <c r="H30" s="57">
        <v>0</v>
      </c>
      <c r="I30" s="56">
        <f t="shared" si="1"/>
        <v>0</v>
      </c>
      <c r="J30" s="56">
        <v>0</v>
      </c>
      <c r="K30" s="56">
        <v>0</v>
      </c>
      <c r="L30" s="56">
        <v>0</v>
      </c>
      <c r="M30" s="56">
        <v>0</v>
      </c>
      <c r="N30" s="57">
        <v>0</v>
      </c>
      <c r="O30" s="56">
        <f t="shared" si="2"/>
        <v>0</v>
      </c>
      <c r="P30" s="56">
        <v>0</v>
      </c>
      <c r="Q30" s="56">
        <v>0</v>
      </c>
      <c r="R30" s="56">
        <v>0</v>
      </c>
      <c r="S30" s="56">
        <v>0</v>
      </c>
      <c r="T30" s="57">
        <v>0</v>
      </c>
    </row>
    <row r="31" spans="1:20">
      <c r="A31" s="25" t="s">
        <v>3</v>
      </c>
      <c r="B31" s="24" t="s">
        <v>97</v>
      </c>
      <c r="C31" s="60">
        <f>C32+C44+C45+C47+C50</f>
        <v>79841176.270000011</v>
      </c>
      <c r="D31" s="60">
        <f>D32</f>
        <v>56855808.270000003</v>
      </c>
      <c r="E31" s="60">
        <f>E44</f>
        <v>7235368</v>
      </c>
      <c r="F31" s="58">
        <v>0</v>
      </c>
      <c r="G31" s="60">
        <f>G32+G44+G45+G47+G50</f>
        <v>15750000</v>
      </c>
      <c r="H31" s="59">
        <v>0</v>
      </c>
      <c r="I31" s="60">
        <f>I32+I44+I45+I47+I50</f>
        <v>72562737.75</v>
      </c>
      <c r="J31" s="60">
        <f>J32</f>
        <v>56812737.75</v>
      </c>
      <c r="K31" s="58">
        <f>K44</f>
        <v>0</v>
      </c>
      <c r="L31" s="58">
        <v>0</v>
      </c>
      <c r="M31" s="60">
        <f>M32+M44+M45+M47+M50</f>
        <v>15750000</v>
      </c>
      <c r="N31" s="59">
        <v>0</v>
      </c>
      <c r="O31" s="60">
        <f>O32+O44+O45+O47+O50</f>
        <v>73359269.170000002</v>
      </c>
      <c r="P31" s="60">
        <f>P32</f>
        <v>57609269.170000002</v>
      </c>
      <c r="Q31" s="58">
        <f>Q44</f>
        <v>0</v>
      </c>
      <c r="R31" s="58">
        <v>0</v>
      </c>
      <c r="S31" s="60">
        <f>S32+S44+S45+S47+S50</f>
        <v>15750000</v>
      </c>
      <c r="T31" s="59">
        <v>0</v>
      </c>
    </row>
    <row r="32" spans="1:20" ht="17.25" customHeight="1">
      <c r="A32" s="23" t="s">
        <v>4</v>
      </c>
      <c r="B32" s="24"/>
      <c r="C32" s="60">
        <f>D32+E32+F32+G32</f>
        <v>70870808.270000011</v>
      </c>
      <c r="D32" s="60">
        <v>56855808.270000003</v>
      </c>
      <c r="E32" s="58">
        <v>0</v>
      </c>
      <c r="F32" s="58">
        <v>0</v>
      </c>
      <c r="G32" s="60">
        <f>G33</f>
        <v>14015000</v>
      </c>
      <c r="H32" s="59">
        <v>0</v>
      </c>
      <c r="I32" s="60">
        <f>J32+K32+L32+M32</f>
        <v>70832737.75</v>
      </c>
      <c r="J32" s="60">
        <v>56812737.75</v>
      </c>
      <c r="K32" s="58">
        <v>0</v>
      </c>
      <c r="L32" s="58">
        <v>0</v>
      </c>
      <c r="M32" s="60">
        <f>M33</f>
        <v>14020000</v>
      </c>
      <c r="N32" s="59">
        <v>0</v>
      </c>
      <c r="O32" s="60">
        <f>P32+Q32+R32+S32</f>
        <v>71629269.170000002</v>
      </c>
      <c r="P32" s="60">
        <v>57609269.170000002</v>
      </c>
      <c r="Q32" s="58">
        <v>0</v>
      </c>
      <c r="R32" s="58">
        <v>0</v>
      </c>
      <c r="S32" s="60">
        <f>S33</f>
        <v>14020000</v>
      </c>
      <c r="T32" s="59">
        <v>0</v>
      </c>
    </row>
    <row r="33" spans="1:20" ht="38.25">
      <c r="A33" s="17" t="s">
        <v>5</v>
      </c>
      <c r="B33" s="26">
        <v>130</v>
      </c>
      <c r="C33" s="61">
        <f t="shared" ref="C33" si="3">D33+E33+F33+G33</f>
        <v>14015000</v>
      </c>
      <c r="D33" s="56">
        <v>0</v>
      </c>
      <c r="E33" s="56">
        <v>0</v>
      </c>
      <c r="F33" s="56">
        <v>0</v>
      </c>
      <c r="G33" s="61">
        <f>G34+G40</f>
        <v>14015000</v>
      </c>
      <c r="H33" s="57">
        <v>0</v>
      </c>
      <c r="I33" s="61">
        <f t="shared" ref="I33" si="4">J33+K33+L33+M33</f>
        <v>14020000</v>
      </c>
      <c r="J33" s="56">
        <v>0</v>
      </c>
      <c r="K33" s="56">
        <v>0</v>
      </c>
      <c r="L33" s="56">
        <v>0</v>
      </c>
      <c r="M33" s="61">
        <f>M34+M40</f>
        <v>14020000</v>
      </c>
      <c r="N33" s="57">
        <v>0</v>
      </c>
      <c r="O33" s="61">
        <f t="shared" ref="O33" si="5">P33+Q33+R33+S33</f>
        <v>14020000</v>
      </c>
      <c r="P33" s="56">
        <v>0</v>
      </c>
      <c r="Q33" s="56">
        <v>0</v>
      </c>
      <c r="R33" s="56">
        <v>0</v>
      </c>
      <c r="S33" s="61">
        <f>S34+S40</f>
        <v>14020000</v>
      </c>
      <c r="T33" s="57">
        <v>0</v>
      </c>
    </row>
    <row r="34" spans="1:20" ht="25.5">
      <c r="A34" s="18" t="s">
        <v>6</v>
      </c>
      <c r="B34" s="26">
        <v>130</v>
      </c>
      <c r="C34" s="56">
        <f>D34+E34+F34+G34</f>
        <v>7950000</v>
      </c>
      <c r="D34" s="56">
        <v>0</v>
      </c>
      <c r="E34" s="56">
        <v>0</v>
      </c>
      <c r="F34" s="56">
        <v>0</v>
      </c>
      <c r="G34" s="56">
        <f>G35</f>
        <v>7950000</v>
      </c>
      <c r="H34" s="57">
        <v>0</v>
      </c>
      <c r="I34" s="56">
        <f>J34+K34+L34+M34</f>
        <v>7950000</v>
      </c>
      <c r="J34" s="56">
        <v>0</v>
      </c>
      <c r="K34" s="56">
        <v>0</v>
      </c>
      <c r="L34" s="56">
        <v>0</v>
      </c>
      <c r="M34" s="56">
        <f>M35</f>
        <v>7950000</v>
      </c>
      <c r="N34" s="57">
        <v>0</v>
      </c>
      <c r="O34" s="56">
        <f>P34+Q34+R34+S34</f>
        <v>7950000</v>
      </c>
      <c r="P34" s="56">
        <v>0</v>
      </c>
      <c r="Q34" s="56">
        <v>0</v>
      </c>
      <c r="R34" s="56">
        <v>0</v>
      </c>
      <c r="S34" s="56">
        <f>S35</f>
        <v>7950000</v>
      </c>
      <c r="T34" s="57">
        <v>0</v>
      </c>
    </row>
    <row r="35" spans="1:20" ht="51">
      <c r="A35" s="19" t="s">
        <v>88</v>
      </c>
      <c r="B35" s="26">
        <v>130</v>
      </c>
      <c r="C35" s="56">
        <f t="shared" ref="C35:C43" si="6">D35+E35+F35+G35</f>
        <v>7950000</v>
      </c>
      <c r="D35" s="56">
        <v>0</v>
      </c>
      <c r="E35" s="56">
        <v>0</v>
      </c>
      <c r="F35" s="56">
        <v>0</v>
      </c>
      <c r="G35" s="56">
        <f>SUM(G36:G38)</f>
        <v>7950000</v>
      </c>
      <c r="H35" s="57">
        <v>0</v>
      </c>
      <c r="I35" s="56">
        <f t="shared" ref="I35:I43" si="7">J35+K35+L35+M35</f>
        <v>7950000</v>
      </c>
      <c r="J35" s="56">
        <v>0</v>
      </c>
      <c r="K35" s="56">
        <v>0</v>
      </c>
      <c r="L35" s="56">
        <v>0</v>
      </c>
      <c r="M35" s="56">
        <f>SUM(M36:M38)</f>
        <v>7950000</v>
      </c>
      <c r="N35" s="57">
        <v>0</v>
      </c>
      <c r="O35" s="56">
        <f t="shared" ref="O35:O43" si="8">P35+Q35+R35+S35</f>
        <v>7950000</v>
      </c>
      <c r="P35" s="56">
        <v>0</v>
      </c>
      <c r="Q35" s="56">
        <v>0</v>
      </c>
      <c r="R35" s="56">
        <v>0</v>
      </c>
      <c r="S35" s="56">
        <f>SUM(S36:S38)</f>
        <v>7950000</v>
      </c>
      <c r="T35" s="57">
        <v>0</v>
      </c>
    </row>
    <row r="36" spans="1:20" ht="51">
      <c r="A36" s="20" t="s">
        <v>7</v>
      </c>
      <c r="B36" s="26">
        <v>130</v>
      </c>
      <c r="C36" s="56">
        <f t="shared" si="6"/>
        <v>4000000</v>
      </c>
      <c r="D36" s="56">
        <v>0</v>
      </c>
      <c r="E36" s="56">
        <v>0</v>
      </c>
      <c r="F36" s="56">
        <v>0</v>
      </c>
      <c r="G36" s="56">
        <v>4000000</v>
      </c>
      <c r="H36" s="57">
        <v>0</v>
      </c>
      <c r="I36" s="56">
        <f t="shared" si="7"/>
        <v>4000000</v>
      </c>
      <c r="J36" s="56">
        <v>0</v>
      </c>
      <c r="K36" s="56">
        <v>0</v>
      </c>
      <c r="L36" s="56">
        <v>0</v>
      </c>
      <c r="M36" s="56">
        <v>4000000</v>
      </c>
      <c r="N36" s="57">
        <v>0</v>
      </c>
      <c r="O36" s="56">
        <f t="shared" si="8"/>
        <v>4000000</v>
      </c>
      <c r="P36" s="56">
        <v>0</v>
      </c>
      <c r="Q36" s="56">
        <v>0</v>
      </c>
      <c r="R36" s="56">
        <v>0</v>
      </c>
      <c r="S36" s="56">
        <v>4000000</v>
      </c>
      <c r="T36" s="57">
        <v>0</v>
      </c>
    </row>
    <row r="37" spans="1:20" ht="38.25">
      <c r="A37" s="20" t="s">
        <v>8</v>
      </c>
      <c r="B37" s="26">
        <v>130</v>
      </c>
      <c r="C37" s="56">
        <f t="shared" si="6"/>
        <v>450000</v>
      </c>
      <c r="D37" s="56">
        <v>0</v>
      </c>
      <c r="E37" s="56">
        <v>0</v>
      </c>
      <c r="F37" s="56">
        <v>0</v>
      </c>
      <c r="G37" s="56">
        <v>450000</v>
      </c>
      <c r="H37" s="57">
        <v>0</v>
      </c>
      <c r="I37" s="56">
        <f t="shared" si="7"/>
        <v>450000</v>
      </c>
      <c r="J37" s="56">
        <v>0</v>
      </c>
      <c r="K37" s="56">
        <v>0</v>
      </c>
      <c r="L37" s="56">
        <v>0</v>
      </c>
      <c r="M37" s="56">
        <v>450000</v>
      </c>
      <c r="N37" s="57">
        <v>0</v>
      </c>
      <c r="O37" s="56">
        <f t="shared" si="8"/>
        <v>450000</v>
      </c>
      <c r="P37" s="56">
        <v>0</v>
      </c>
      <c r="Q37" s="56">
        <v>0</v>
      </c>
      <c r="R37" s="56">
        <v>0</v>
      </c>
      <c r="S37" s="56">
        <v>450000</v>
      </c>
      <c r="T37" s="57">
        <v>0</v>
      </c>
    </row>
    <row r="38" spans="1:20" ht="29.25" customHeight="1">
      <c r="A38" s="20" t="s">
        <v>9</v>
      </c>
      <c r="B38" s="26">
        <v>130</v>
      </c>
      <c r="C38" s="56">
        <f t="shared" si="6"/>
        <v>3500000</v>
      </c>
      <c r="D38" s="56">
        <v>0</v>
      </c>
      <c r="E38" s="56">
        <v>0</v>
      </c>
      <c r="F38" s="56">
        <v>0</v>
      </c>
      <c r="G38" s="56">
        <f>G39</f>
        <v>3500000</v>
      </c>
      <c r="H38" s="57">
        <v>0</v>
      </c>
      <c r="I38" s="56">
        <f t="shared" si="7"/>
        <v>3500000</v>
      </c>
      <c r="J38" s="56">
        <v>0</v>
      </c>
      <c r="K38" s="56">
        <v>0</v>
      </c>
      <c r="L38" s="56">
        <v>0</v>
      </c>
      <c r="M38" s="56">
        <f>SUM(M39:M39)</f>
        <v>3500000</v>
      </c>
      <c r="N38" s="57">
        <v>0</v>
      </c>
      <c r="O38" s="56">
        <f t="shared" si="8"/>
        <v>3500000</v>
      </c>
      <c r="P38" s="56">
        <v>0</v>
      </c>
      <c r="Q38" s="56">
        <v>0</v>
      </c>
      <c r="R38" s="56">
        <v>0</v>
      </c>
      <c r="S38" s="56">
        <f>SUM(S39:S39)</f>
        <v>3500000</v>
      </c>
      <c r="T38" s="57">
        <v>0</v>
      </c>
    </row>
    <row r="39" spans="1:20" ht="39.75" customHeight="1">
      <c r="A39" s="21" t="s">
        <v>91</v>
      </c>
      <c r="B39" s="26">
        <v>130</v>
      </c>
      <c r="C39" s="56">
        <f t="shared" si="6"/>
        <v>3500000</v>
      </c>
      <c r="D39" s="56">
        <v>0</v>
      </c>
      <c r="E39" s="56">
        <v>0</v>
      </c>
      <c r="F39" s="56">
        <v>0</v>
      </c>
      <c r="G39" s="56">
        <v>3500000</v>
      </c>
      <c r="H39" s="57">
        <v>0</v>
      </c>
      <c r="I39" s="56">
        <f t="shared" si="7"/>
        <v>3500000</v>
      </c>
      <c r="J39" s="56">
        <v>0</v>
      </c>
      <c r="K39" s="56">
        <v>0</v>
      </c>
      <c r="L39" s="56">
        <v>0</v>
      </c>
      <c r="M39" s="56">
        <v>3500000</v>
      </c>
      <c r="N39" s="57">
        <v>0</v>
      </c>
      <c r="O39" s="56">
        <f t="shared" si="8"/>
        <v>3500000</v>
      </c>
      <c r="P39" s="56">
        <v>0</v>
      </c>
      <c r="Q39" s="56">
        <v>0</v>
      </c>
      <c r="R39" s="56">
        <v>0</v>
      </c>
      <c r="S39" s="56">
        <v>3500000</v>
      </c>
      <c r="T39" s="57">
        <v>0</v>
      </c>
    </row>
    <row r="40" spans="1:20">
      <c r="A40" s="18" t="s">
        <v>10</v>
      </c>
      <c r="B40" s="26">
        <v>130</v>
      </c>
      <c r="C40" s="56">
        <f t="shared" si="6"/>
        <v>6065000</v>
      </c>
      <c r="D40" s="56">
        <v>0</v>
      </c>
      <c r="E40" s="56">
        <v>0</v>
      </c>
      <c r="F40" s="56">
        <v>0</v>
      </c>
      <c r="G40" s="56">
        <f>SUM(G41:G43)</f>
        <v>6065000</v>
      </c>
      <c r="H40" s="57">
        <v>0</v>
      </c>
      <c r="I40" s="56">
        <f t="shared" si="7"/>
        <v>6070000</v>
      </c>
      <c r="J40" s="56">
        <v>0</v>
      </c>
      <c r="K40" s="56">
        <v>0</v>
      </c>
      <c r="L40" s="56">
        <v>0</v>
      </c>
      <c r="M40" s="56">
        <f>SUM(M41:M43)</f>
        <v>6070000</v>
      </c>
      <c r="N40" s="57">
        <v>0</v>
      </c>
      <c r="O40" s="56">
        <f t="shared" si="8"/>
        <v>6070000</v>
      </c>
      <c r="P40" s="56">
        <v>0</v>
      </c>
      <c r="Q40" s="56">
        <v>0</v>
      </c>
      <c r="R40" s="56">
        <v>0</v>
      </c>
      <c r="S40" s="56">
        <f>SUM(S41:S43)</f>
        <v>6070000</v>
      </c>
      <c r="T40" s="57">
        <v>0</v>
      </c>
    </row>
    <row r="41" spans="1:20" ht="51">
      <c r="A41" s="19" t="s">
        <v>11</v>
      </c>
      <c r="B41" s="26">
        <v>130</v>
      </c>
      <c r="C41" s="56">
        <f t="shared" si="6"/>
        <v>1720000</v>
      </c>
      <c r="D41" s="56">
        <v>0</v>
      </c>
      <c r="E41" s="56">
        <v>0</v>
      </c>
      <c r="F41" s="56">
        <v>0</v>
      </c>
      <c r="G41" s="56">
        <v>1720000</v>
      </c>
      <c r="H41" s="57">
        <v>0</v>
      </c>
      <c r="I41" s="56">
        <f t="shared" si="7"/>
        <v>1700000</v>
      </c>
      <c r="J41" s="56">
        <v>0</v>
      </c>
      <c r="K41" s="56">
        <v>0</v>
      </c>
      <c r="L41" s="56">
        <v>0</v>
      </c>
      <c r="M41" s="56">
        <v>1700000</v>
      </c>
      <c r="N41" s="57">
        <v>0</v>
      </c>
      <c r="O41" s="56">
        <f t="shared" si="8"/>
        <v>1700000</v>
      </c>
      <c r="P41" s="56">
        <v>0</v>
      </c>
      <c r="Q41" s="56">
        <v>0</v>
      </c>
      <c r="R41" s="56">
        <v>0</v>
      </c>
      <c r="S41" s="56">
        <v>1700000</v>
      </c>
      <c r="T41" s="57">
        <v>0</v>
      </c>
    </row>
    <row r="42" spans="1:20">
      <c r="A42" s="19" t="s">
        <v>12</v>
      </c>
      <c r="B42" s="26">
        <v>130</v>
      </c>
      <c r="C42" s="56">
        <f t="shared" si="6"/>
        <v>90000</v>
      </c>
      <c r="D42" s="56">
        <v>0</v>
      </c>
      <c r="E42" s="56">
        <v>0</v>
      </c>
      <c r="F42" s="56">
        <v>0</v>
      </c>
      <c r="G42" s="56">
        <v>90000</v>
      </c>
      <c r="H42" s="57">
        <v>0</v>
      </c>
      <c r="I42" s="56">
        <f t="shared" si="7"/>
        <v>115000</v>
      </c>
      <c r="J42" s="56">
        <v>0</v>
      </c>
      <c r="K42" s="56">
        <v>0</v>
      </c>
      <c r="L42" s="56">
        <v>0</v>
      </c>
      <c r="M42" s="56">
        <v>115000</v>
      </c>
      <c r="N42" s="57">
        <v>0</v>
      </c>
      <c r="O42" s="56">
        <f t="shared" si="8"/>
        <v>115000</v>
      </c>
      <c r="P42" s="56">
        <v>0</v>
      </c>
      <c r="Q42" s="56">
        <v>0</v>
      </c>
      <c r="R42" s="56">
        <v>0</v>
      </c>
      <c r="S42" s="56">
        <v>115000</v>
      </c>
      <c r="T42" s="57">
        <v>0</v>
      </c>
    </row>
    <row r="43" spans="1:20">
      <c r="A43" s="19" t="s">
        <v>13</v>
      </c>
      <c r="B43" s="26">
        <v>130</v>
      </c>
      <c r="C43" s="56">
        <f t="shared" si="6"/>
        <v>4255000</v>
      </c>
      <c r="D43" s="56">
        <v>0</v>
      </c>
      <c r="E43" s="56">
        <v>0</v>
      </c>
      <c r="F43" s="56">
        <v>0</v>
      </c>
      <c r="G43" s="56">
        <v>4255000</v>
      </c>
      <c r="H43" s="57">
        <v>0</v>
      </c>
      <c r="I43" s="56">
        <f t="shared" si="7"/>
        <v>4255000</v>
      </c>
      <c r="J43" s="56">
        <v>0</v>
      </c>
      <c r="K43" s="56">
        <v>0</v>
      </c>
      <c r="L43" s="56">
        <v>0</v>
      </c>
      <c r="M43" s="56">
        <v>4255000</v>
      </c>
      <c r="N43" s="57">
        <v>0</v>
      </c>
      <c r="O43" s="56">
        <f t="shared" si="8"/>
        <v>4255000</v>
      </c>
      <c r="P43" s="56">
        <v>0</v>
      </c>
      <c r="Q43" s="56">
        <v>0</v>
      </c>
      <c r="R43" s="56">
        <v>0</v>
      </c>
      <c r="S43" s="56">
        <v>4255000</v>
      </c>
      <c r="T43" s="57">
        <v>0</v>
      </c>
    </row>
    <row r="44" spans="1:20" ht="25.5">
      <c r="A44" s="23" t="s">
        <v>14</v>
      </c>
      <c r="B44" s="27">
        <v>180</v>
      </c>
      <c r="C44" s="62">
        <f>E44</f>
        <v>7235368</v>
      </c>
      <c r="D44" s="62">
        <v>0</v>
      </c>
      <c r="E44" s="63">
        <v>7235368</v>
      </c>
      <c r="F44" s="62">
        <v>0</v>
      </c>
      <c r="G44" s="63">
        <v>0</v>
      </c>
      <c r="H44" s="64">
        <v>0</v>
      </c>
      <c r="I44" s="62">
        <f>K44</f>
        <v>0</v>
      </c>
      <c r="J44" s="62">
        <v>0</v>
      </c>
      <c r="K44" s="62">
        <v>0</v>
      </c>
      <c r="L44" s="62">
        <v>0</v>
      </c>
      <c r="M44" s="63">
        <v>0</v>
      </c>
      <c r="N44" s="64">
        <v>0</v>
      </c>
      <c r="O44" s="62">
        <f>Q44</f>
        <v>0</v>
      </c>
      <c r="P44" s="62">
        <v>0</v>
      </c>
      <c r="Q44" s="62">
        <v>0</v>
      </c>
      <c r="R44" s="62">
        <v>0</v>
      </c>
      <c r="S44" s="63">
        <v>0</v>
      </c>
      <c r="T44" s="64">
        <v>0</v>
      </c>
    </row>
    <row r="45" spans="1:20">
      <c r="A45" s="23" t="s">
        <v>15</v>
      </c>
      <c r="B45" s="27">
        <v>440</v>
      </c>
      <c r="C45" s="62">
        <f>D45+E45+F45+G45</f>
        <v>30000</v>
      </c>
      <c r="D45" s="62">
        <v>0</v>
      </c>
      <c r="E45" s="62">
        <v>0</v>
      </c>
      <c r="F45" s="62">
        <v>0</v>
      </c>
      <c r="G45" s="62">
        <f>G46</f>
        <v>30000</v>
      </c>
      <c r="H45" s="64">
        <v>0</v>
      </c>
      <c r="I45" s="62">
        <f t="shared" ref="I45:I46" si="9">J45+K45+L45+M45</f>
        <v>25000</v>
      </c>
      <c r="J45" s="62">
        <v>0</v>
      </c>
      <c r="K45" s="62">
        <v>0</v>
      </c>
      <c r="L45" s="62">
        <v>0</v>
      </c>
      <c r="M45" s="62">
        <f>M46</f>
        <v>25000</v>
      </c>
      <c r="N45" s="64">
        <v>0</v>
      </c>
      <c r="O45" s="62">
        <f t="shared" ref="O45:O46" si="10">P45+Q45+R45+S45</f>
        <v>25000</v>
      </c>
      <c r="P45" s="62">
        <v>0</v>
      </c>
      <c r="Q45" s="62">
        <v>0</v>
      </c>
      <c r="R45" s="62">
        <v>0</v>
      </c>
      <c r="S45" s="62">
        <f>S46</f>
        <v>25000</v>
      </c>
      <c r="T45" s="64">
        <v>0</v>
      </c>
    </row>
    <row r="46" spans="1:20" ht="38.25">
      <c r="A46" s="17" t="s">
        <v>92</v>
      </c>
      <c r="B46" s="26">
        <v>440</v>
      </c>
      <c r="C46" s="65">
        <f t="shared" ref="C46" si="11">D46+E46+F46+G46</f>
        <v>30000</v>
      </c>
      <c r="D46" s="65">
        <v>0</v>
      </c>
      <c r="E46" s="65">
        <v>0</v>
      </c>
      <c r="F46" s="65">
        <v>0</v>
      </c>
      <c r="G46" s="65">
        <v>30000</v>
      </c>
      <c r="H46" s="66">
        <v>0</v>
      </c>
      <c r="I46" s="65">
        <f t="shared" si="9"/>
        <v>25000</v>
      </c>
      <c r="J46" s="65">
        <v>0</v>
      </c>
      <c r="K46" s="65">
        <v>0</v>
      </c>
      <c r="L46" s="65">
        <v>0</v>
      </c>
      <c r="M46" s="65">
        <v>25000</v>
      </c>
      <c r="N46" s="66">
        <v>0</v>
      </c>
      <c r="O46" s="65">
        <f t="shared" si="10"/>
        <v>25000</v>
      </c>
      <c r="P46" s="65">
        <v>0</v>
      </c>
      <c r="Q46" s="65">
        <v>0</v>
      </c>
      <c r="R46" s="65">
        <v>0</v>
      </c>
      <c r="S46" s="65">
        <v>25000</v>
      </c>
      <c r="T46" s="66">
        <v>0</v>
      </c>
    </row>
    <row r="47" spans="1:20">
      <c r="A47" s="23" t="s">
        <v>16</v>
      </c>
      <c r="B47" s="27">
        <v>150</v>
      </c>
      <c r="C47" s="62">
        <f>D47+E47+F47+G47</f>
        <v>2000000</v>
      </c>
      <c r="D47" s="62">
        <v>0</v>
      </c>
      <c r="E47" s="62">
        <v>0</v>
      </c>
      <c r="F47" s="62">
        <v>0</v>
      </c>
      <c r="G47" s="62">
        <f>G48+G49</f>
        <v>2000000</v>
      </c>
      <c r="H47" s="64">
        <v>0</v>
      </c>
      <c r="I47" s="62">
        <f>J47+K47+L47+M47</f>
        <v>2000000</v>
      </c>
      <c r="J47" s="62">
        <v>0</v>
      </c>
      <c r="K47" s="62">
        <v>0</v>
      </c>
      <c r="L47" s="62">
        <v>0</v>
      </c>
      <c r="M47" s="62">
        <f>M48+M49</f>
        <v>2000000</v>
      </c>
      <c r="N47" s="64">
        <v>0</v>
      </c>
      <c r="O47" s="62">
        <f>P47+Q47+R47+S47</f>
        <v>2000000</v>
      </c>
      <c r="P47" s="62">
        <v>0</v>
      </c>
      <c r="Q47" s="62">
        <v>0</v>
      </c>
      <c r="R47" s="62">
        <v>0</v>
      </c>
      <c r="S47" s="62">
        <f>S48+S49</f>
        <v>2000000</v>
      </c>
      <c r="T47" s="64">
        <v>0</v>
      </c>
    </row>
    <row r="48" spans="1:20">
      <c r="A48" s="17" t="s">
        <v>93</v>
      </c>
      <c r="B48" s="26">
        <v>150</v>
      </c>
      <c r="C48" s="65">
        <f t="shared" ref="C48:C52" si="12">D48+E48+F48+G48</f>
        <v>0</v>
      </c>
      <c r="D48" s="65">
        <v>0</v>
      </c>
      <c r="E48" s="65">
        <v>0</v>
      </c>
      <c r="F48" s="65">
        <v>0</v>
      </c>
      <c r="G48" s="65"/>
      <c r="H48" s="66">
        <v>0</v>
      </c>
      <c r="I48" s="65">
        <f t="shared" ref="I48:I52" si="13">J48+K48+L48+M48</f>
        <v>0</v>
      </c>
      <c r="J48" s="65">
        <v>0</v>
      </c>
      <c r="K48" s="65">
        <v>0</v>
      </c>
      <c r="L48" s="65">
        <v>0</v>
      </c>
      <c r="M48" s="65"/>
      <c r="N48" s="66">
        <v>0</v>
      </c>
      <c r="O48" s="65">
        <f t="shared" ref="O48:O52" si="14">P48+Q48+R48+S48</f>
        <v>0</v>
      </c>
      <c r="P48" s="65">
        <v>0</v>
      </c>
      <c r="Q48" s="65">
        <v>0</v>
      </c>
      <c r="R48" s="65">
        <v>0</v>
      </c>
      <c r="S48" s="65"/>
      <c r="T48" s="66">
        <v>0</v>
      </c>
    </row>
    <row r="49" spans="1:20">
      <c r="A49" s="17" t="s">
        <v>94</v>
      </c>
      <c r="B49" s="26">
        <v>150</v>
      </c>
      <c r="C49" s="65">
        <f t="shared" si="12"/>
        <v>2000000</v>
      </c>
      <c r="D49" s="65">
        <v>0</v>
      </c>
      <c r="E49" s="65">
        <v>0</v>
      </c>
      <c r="F49" s="65">
        <v>0</v>
      </c>
      <c r="G49" s="65">
        <v>2000000</v>
      </c>
      <c r="H49" s="66">
        <v>0</v>
      </c>
      <c r="I49" s="65">
        <f t="shared" si="13"/>
        <v>2000000</v>
      </c>
      <c r="J49" s="65">
        <v>0</v>
      </c>
      <c r="K49" s="65">
        <v>0</v>
      </c>
      <c r="L49" s="65">
        <v>0</v>
      </c>
      <c r="M49" s="65">
        <v>2000000</v>
      </c>
      <c r="N49" s="66">
        <v>0</v>
      </c>
      <c r="O49" s="65">
        <f t="shared" si="14"/>
        <v>2000000</v>
      </c>
      <c r="P49" s="65">
        <v>0</v>
      </c>
      <c r="Q49" s="65">
        <v>0</v>
      </c>
      <c r="R49" s="65">
        <v>0</v>
      </c>
      <c r="S49" s="65">
        <v>2000000</v>
      </c>
      <c r="T49" s="66">
        <v>0</v>
      </c>
    </row>
    <row r="50" spans="1:20">
      <c r="A50" s="23" t="s">
        <v>98</v>
      </c>
      <c r="B50" s="27">
        <v>189</v>
      </c>
      <c r="C50" s="62">
        <f t="shared" si="12"/>
        <v>-295000</v>
      </c>
      <c r="D50" s="62">
        <v>0</v>
      </c>
      <c r="E50" s="62">
        <v>0</v>
      </c>
      <c r="F50" s="62">
        <v>0</v>
      </c>
      <c r="G50" s="62">
        <f>G51+G52</f>
        <v>-295000</v>
      </c>
      <c r="H50" s="64">
        <v>0</v>
      </c>
      <c r="I50" s="62">
        <f t="shared" si="13"/>
        <v>-295000</v>
      </c>
      <c r="J50" s="62">
        <v>0</v>
      </c>
      <c r="K50" s="62">
        <v>0</v>
      </c>
      <c r="L50" s="62">
        <v>0</v>
      </c>
      <c r="M50" s="62">
        <f>M51+M52</f>
        <v>-295000</v>
      </c>
      <c r="N50" s="64">
        <v>0</v>
      </c>
      <c r="O50" s="62">
        <f t="shared" si="14"/>
        <v>-295000</v>
      </c>
      <c r="P50" s="62">
        <v>0</v>
      </c>
      <c r="Q50" s="62">
        <v>0</v>
      </c>
      <c r="R50" s="62">
        <v>0</v>
      </c>
      <c r="S50" s="62">
        <f>S51+S52</f>
        <v>-295000</v>
      </c>
      <c r="T50" s="64">
        <v>0</v>
      </c>
    </row>
    <row r="51" spans="1:20" ht="25.5">
      <c r="A51" s="17" t="s">
        <v>95</v>
      </c>
      <c r="B51" s="26">
        <v>189</v>
      </c>
      <c r="C51" s="65">
        <f t="shared" si="12"/>
        <v>-45000</v>
      </c>
      <c r="D51" s="65">
        <v>0</v>
      </c>
      <c r="E51" s="65">
        <v>0</v>
      </c>
      <c r="F51" s="65">
        <v>0</v>
      </c>
      <c r="G51" s="65">
        <v>-45000</v>
      </c>
      <c r="H51" s="66">
        <v>0</v>
      </c>
      <c r="I51" s="65">
        <f t="shared" si="13"/>
        <v>-45000</v>
      </c>
      <c r="J51" s="65">
        <v>0</v>
      </c>
      <c r="K51" s="65">
        <v>0</v>
      </c>
      <c r="L51" s="65">
        <v>0</v>
      </c>
      <c r="M51" s="65">
        <v>-45000</v>
      </c>
      <c r="N51" s="66">
        <v>0</v>
      </c>
      <c r="O51" s="65">
        <f t="shared" si="14"/>
        <v>-45000</v>
      </c>
      <c r="P51" s="65">
        <v>0</v>
      </c>
      <c r="Q51" s="65">
        <v>0</v>
      </c>
      <c r="R51" s="65">
        <v>0</v>
      </c>
      <c r="S51" s="65">
        <v>-45000</v>
      </c>
      <c r="T51" s="66">
        <v>0</v>
      </c>
    </row>
    <row r="52" spans="1:20">
      <c r="A52" s="17" t="s">
        <v>96</v>
      </c>
      <c r="B52" s="26">
        <v>189</v>
      </c>
      <c r="C52" s="65">
        <f t="shared" si="12"/>
        <v>-250000</v>
      </c>
      <c r="D52" s="65">
        <v>0</v>
      </c>
      <c r="E52" s="65">
        <v>0</v>
      </c>
      <c r="F52" s="65">
        <v>0</v>
      </c>
      <c r="G52" s="65">
        <v>-250000</v>
      </c>
      <c r="H52" s="66">
        <v>0</v>
      </c>
      <c r="I52" s="65">
        <f t="shared" si="13"/>
        <v>-250000</v>
      </c>
      <c r="J52" s="65">
        <v>0</v>
      </c>
      <c r="K52" s="65">
        <v>0</v>
      </c>
      <c r="L52" s="65">
        <v>0</v>
      </c>
      <c r="M52" s="65">
        <v>-250000</v>
      </c>
      <c r="N52" s="66">
        <v>0</v>
      </c>
      <c r="O52" s="65">
        <f t="shared" si="14"/>
        <v>-250000</v>
      </c>
      <c r="P52" s="65">
        <v>0</v>
      </c>
      <c r="Q52" s="65">
        <v>0</v>
      </c>
      <c r="R52" s="65">
        <v>0</v>
      </c>
      <c r="S52" s="65">
        <v>-250000</v>
      </c>
      <c r="T52" s="66">
        <v>0</v>
      </c>
    </row>
    <row r="53" spans="1:20">
      <c r="A53" s="25" t="s">
        <v>17</v>
      </c>
      <c r="B53" s="27" t="s">
        <v>97</v>
      </c>
      <c r="C53" s="62">
        <f>C54+C64+C68+C72+C86</f>
        <v>83321327.779264003</v>
      </c>
      <c r="D53" s="62">
        <f>D54+D64+D68+D72</f>
        <v>56855808.271067992</v>
      </c>
      <c r="E53" s="62">
        <f>E54+E64+E68+E72+E66</f>
        <v>7235368</v>
      </c>
      <c r="F53" s="62">
        <f t="shared" ref="F53" si="15">F54+F64+F68+F72</f>
        <v>0</v>
      </c>
      <c r="G53" s="62">
        <f>G54+G64+G68+G72</f>
        <v>16789096.218196001</v>
      </c>
      <c r="H53" s="64">
        <v>0</v>
      </c>
      <c r="I53" s="62">
        <f>I54+I64+I68+I72</f>
        <v>72562737.749264002</v>
      </c>
      <c r="J53" s="62">
        <f>J54+J64+J68+J72</f>
        <v>56812737.751067996</v>
      </c>
      <c r="K53" s="62">
        <f t="shared" ref="K53:M53" si="16">K54+K64+K68+K72</f>
        <v>0</v>
      </c>
      <c r="L53" s="62">
        <f t="shared" si="16"/>
        <v>0</v>
      </c>
      <c r="M53" s="62">
        <f t="shared" si="16"/>
        <v>15749999.998196</v>
      </c>
      <c r="N53" s="64">
        <v>0</v>
      </c>
      <c r="O53" s="62">
        <f>O54+O64+O68+O72</f>
        <v>73359269.169263989</v>
      </c>
      <c r="P53" s="62">
        <f>P54+P64+P68+P72</f>
        <v>57609269.171067998</v>
      </c>
      <c r="Q53" s="62">
        <f t="shared" ref="Q53" si="17">Q54+Q64+Q68+Q72</f>
        <v>0</v>
      </c>
      <c r="R53" s="62">
        <f t="shared" ref="R53" si="18">R54+R64+R68+R72</f>
        <v>0</v>
      </c>
      <c r="S53" s="62">
        <f t="shared" ref="S53" si="19">S54+S64+S68+S72</f>
        <v>15749999.998196</v>
      </c>
      <c r="T53" s="64">
        <v>0</v>
      </c>
    </row>
    <row r="54" spans="1:20" ht="25.5">
      <c r="A54" s="16" t="s">
        <v>18</v>
      </c>
      <c r="B54" s="26" t="s">
        <v>97</v>
      </c>
      <c r="C54" s="65">
        <f>D54+E54+F54+G54</f>
        <v>54037536.769263998</v>
      </c>
      <c r="D54" s="65">
        <f>D55+D61+D63</f>
        <v>44431051.351067998</v>
      </c>
      <c r="E54" s="65">
        <f>E55+E61+E63</f>
        <v>0</v>
      </c>
      <c r="F54" s="65">
        <v>0</v>
      </c>
      <c r="G54" s="65">
        <f>G55+G61+G63+G62</f>
        <v>9606485.4181960002</v>
      </c>
      <c r="H54" s="66">
        <v>0</v>
      </c>
      <c r="I54" s="65">
        <f>J54+K54+L54+M54</f>
        <v>54037936.769263998</v>
      </c>
      <c r="J54" s="65">
        <f>J55+J61+J63</f>
        <v>44431451.351067998</v>
      </c>
      <c r="K54" s="65">
        <f>K55+K61+K63</f>
        <v>0</v>
      </c>
      <c r="L54" s="65">
        <v>0</v>
      </c>
      <c r="M54" s="65">
        <f>M55+M61+M63+M62</f>
        <v>9606485.4181960002</v>
      </c>
      <c r="N54" s="66">
        <v>0</v>
      </c>
      <c r="O54" s="65">
        <f>P54+Q54+R54+S54</f>
        <v>54037936.769263998</v>
      </c>
      <c r="P54" s="65">
        <f>P55+P61+P63</f>
        <v>44431451.351067998</v>
      </c>
      <c r="Q54" s="65">
        <f>Q55+Q61+Q63</f>
        <v>0</v>
      </c>
      <c r="R54" s="65">
        <v>0</v>
      </c>
      <c r="S54" s="65">
        <f>S55+S61+S63+S62</f>
        <v>9606485.4181960002</v>
      </c>
      <c r="T54" s="66">
        <v>0</v>
      </c>
    </row>
    <row r="55" spans="1:20" ht="25.5">
      <c r="A55" s="17" t="s">
        <v>19</v>
      </c>
      <c r="B55" s="26">
        <v>111</v>
      </c>
      <c r="C55" s="65">
        <f>D55+E55+F55+G55</f>
        <v>41468655.839999996</v>
      </c>
      <c r="D55" s="65">
        <f>D56+D58+D59+D60</f>
        <v>34121689.079999998</v>
      </c>
      <c r="E55" s="65">
        <f>E56+E58+E59+E60</f>
        <v>0</v>
      </c>
      <c r="F55" s="65">
        <v>0</v>
      </c>
      <c r="G55" s="65">
        <f>G56+G58+G59+G60</f>
        <v>7346966.7599999998</v>
      </c>
      <c r="H55" s="66">
        <v>0</v>
      </c>
      <c r="I55" s="65">
        <f t="shared" ref="I55:I85" si="20">J55+K55+L55+M55</f>
        <v>41468655.839999996</v>
      </c>
      <c r="J55" s="65">
        <f>J56+J58+J59+J60</f>
        <v>34121689.079999998</v>
      </c>
      <c r="K55" s="65">
        <f>K56+K58+K59+K60</f>
        <v>0</v>
      </c>
      <c r="L55" s="65">
        <v>0</v>
      </c>
      <c r="M55" s="65">
        <f>M56+M58+M59+M60</f>
        <v>7346966.7599999998</v>
      </c>
      <c r="N55" s="66">
        <v>0</v>
      </c>
      <c r="O55" s="65">
        <f t="shared" ref="O55:O85" si="21">P55+Q55+R55+S55</f>
        <v>41468655.839999996</v>
      </c>
      <c r="P55" s="65">
        <f>P56+P58+P59+P60</f>
        <v>34121689.079999998</v>
      </c>
      <c r="Q55" s="65">
        <f>Q56+Q58+Q59+Q60</f>
        <v>0</v>
      </c>
      <c r="R55" s="65">
        <v>0</v>
      </c>
      <c r="S55" s="65">
        <f>S56+S58+S59+S60</f>
        <v>7346966.7599999998</v>
      </c>
      <c r="T55" s="66">
        <v>0</v>
      </c>
    </row>
    <row r="56" spans="1:20" ht="25.5">
      <c r="A56" s="18" t="s">
        <v>20</v>
      </c>
      <c r="B56" s="26">
        <v>111</v>
      </c>
      <c r="C56" s="65">
        <f t="shared" ref="C56:C85" si="22">D56+E56+F56+G56</f>
        <v>20271689.079999998</v>
      </c>
      <c r="D56" s="65">
        <v>17571689.079999998</v>
      </c>
      <c r="E56" s="65">
        <v>0</v>
      </c>
      <c r="F56" s="65">
        <v>0</v>
      </c>
      <c r="G56" s="65">
        <v>2700000</v>
      </c>
      <c r="H56" s="66">
        <v>0</v>
      </c>
      <c r="I56" s="65">
        <f t="shared" si="20"/>
        <v>20271689.079999998</v>
      </c>
      <c r="J56" s="65">
        <v>17571689.079999998</v>
      </c>
      <c r="K56" s="65">
        <v>0</v>
      </c>
      <c r="L56" s="65">
        <v>0</v>
      </c>
      <c r="M56" s="65">
        <v>2700000</v>
      </c>
      <c r="N56" s="66">
        <v>0</v>
      </c>
      <c r="O56" s="65">
        <f t="shared" si="21"/>
        <v>20271689.079999998</v>
      </c>
      <c r="P56" s="65">
        <v>17571689.079999998</v>
      </c>
      <c r="Q56" s="65">
        <v>0</v>
      </c>
      <c r="R56" s="65">
        <v>0</v>
      </c>
      <c r="S56" s="65">
        <v>2700000</v>
      </c>
      <c r="T56" s="66">
        <v>0</v>
      </c>
    </row>
    <row r="57" spans="1:20" ht="25.5">
      <c r="A57" s="10" t="s">
        <v>89</v>
      </c>
      <c r="B57" s="26">
        <v>111</v>
      </c>
      <c r="C57" s="65">
        <f t="shared" si="22"/>
        <v>18300000</v>
      </c>
      <c r="D57" s="65">
        <v>15900000</v>
      </c>
      <c r="E57" s="65">
        <v>0</v>
      </c>
      <c r="F57" s="65">
        <v>0</v>
      </c>
      <c r="G57" s="65">
        <v>2400000</v>
      </c>
      <c r="H57" s="66">
        <v>0</v>
      </c>
      <c r="I57" s="65">
        <f t="shared" si="20"/>
        <v>18300000</v>
      </c>
      <c r="J57" s="65">
        <v>15900000</v>
      </c>
      <c r="K57" s="65">
        <v>0</v>
      </c>
      <c r="L57" s="65">
        <v>0</v>
      </c>
      <c r="M57" s="65">
        <v>2400000</v>
      </c>
      <c r="N57" s="66">
        <v>0</v>
      </c>
      <c r="O57" s="65">
        <f t="shared" si="21"/>
        <v>18300000</v>
      </c>
      <c r="P57" s="65">
        <v>15900000</v>
      </c>
      <c r="Q57" s="65">
        <v>0</v>
      </c>
      <c r="R57" s="65">
        <v>0</v>
      </c>
      <c r="S57" s="65">
        <v>2400000</v>
      </c>
      <c r="T57" s="66">
        <v>0</v>
      </c>
    </row>
    <row r="58" spans="1:20" ht="25.5">
      <c r="A58" s="18" t="s">
        <v>21</v>
      </c>
      <c r="B58" s="26">
        <v>111</v>
      </c>
      <c r="C58" s="65">
        <f t="shared" si="22"/>
        <v>880000</v>
      </c>
      <c r="D58" s="65">
        <v>650000</v>
      </c>
      <c r="E58" s="65">
        <v>0</v>
      </c>
      <c r="F58" s="65">
        <v>0</v>
      </c>
      <c r="G58" s="65">
        <v>230000</v>
      </c>
      <c r="H58" s="66">
        <v>0</v>
      </c>
      <c r="I58" s="65">
        <f t="shared" si="20"/>
        <v>880000</v>
      </c>
      <c r="J58" s="65">
        <v>650000</v>
      </c>
      <c r="K58" s="65">
        <v>0</v>
      </c>
      <c r="L58" s="65">
        <v>0</v>
      </c>
      <c r="M58" s="65">
        <v>230000</v>
      </c>
      <c r="N58" s="66">
        <v>0</v>
      </c>
      <c r="O58" s="65">
        <f t="shared" si="21"/>
        <v>880000</v>
      </c>
      <c r="P58" s="65">
        <v>650000</v>
      </c>
      <c r="Q58" s="65">
        <v>0</v>
      </c>
      <c r="R58" s="65">
        <v>0</v>
      </c>
      <c r="S58" s="65">
        <v>230000</v>
      </c>
      <c r="T58" s="66">
        <v>0</v>
      </c>
    </row>
    <row r="59" spans="1:20" ht="25.5">
      <c r="A59" s="18" t="s">
        <v>22</v>
      </c>
      <c r="B59" s="26">
        <v>111</v>
      </c>
      <c r="C59" s="65">
        <f t="shared" si="22"/>
        <v>8600000</v>
      </c>
      <c r="D59" s="65">
        <v>6600000</v>
      </c>
      <c r="E59" s="65">
        <v>0</v>
      </c>
      <c r="F59" s="65">
        <v>0</v>
      </c>
      <c r="G59" s="65">
        <v>2000000</v>
      </c>
      <c r="H59" s="66">
        <v>0</v>
      </c>
      <c r="I59" s="65">
        <f t="shared" si="20"/>
        <v>8600000</v>
      </c>
      <c r="J59" s="65">
        <v>6600000</v>
      </c>
      <c r="K59" s="65">
        <v>0</v>
      </c>
      <c r="L59" s="65">
        <v>0</v>
      </c>
      <c r="M59" s="65">
        <v>2000000</v>
      </c>
      <c r="N59" s="66">
        <v>0</v>
      </c>
      <c r="O59" s="65">
        <f t="shared" si="21"/>
        <v>8600000</v>
      </c>
      <c r="P59" s="65">
        <v>6600000</v>
      </c>
      <c r="Q59" s="65">
        <v>0</v>
      </c>
      <c r="R59" s="65">
        <v>0</v>
      </c>
      <c r="S59" s="65">
        <v>2000000</v>
      </c>
      <c r="T59" s="66">
        <v>0</v>
      </c>
    </row>
    <row r="60" spans="1:20">
      <c r="A60" s="18" t="s">
        <v>23</v>
      </c>
      <c r="B60" s="26">
        <v>111</v>
      </c>
      <c r="C60" s="65">
        <f t="shared" si="22"/>
        <v>11716966.76</v>
      </c>
      <c r="D60" s="65">
        <v>9300000</v>
      </c>
      <c r="E60" s="65">
        <v>0</v>
      </c>
      <c r="F60" s="65">
        <v>0</v>
      </c>
      <c r="G60" s="65">
        <v>2416966.7599999998</v>
      </c>
      <c r="H60" s="66">
        <v>0</v>
      </c>
      <c r="I60" s="65">
        <f t="shared" si="20"/>
        <v>11716966.76</v>
      </c>
      <c r="J60" s="65">
        <v>9300000</v>
      </c>
      <c r="K60" s="65">
        <v>0</v>
      </c>
      <c r="L60" s="65">
        <v>0</v>
      </c>
      <c r="M60" s="65">
        <v>2416966.7599999998</v>
      </c>
      <c r="N60" s="66">
        <v>0</v>
      </c>
      <c r="O60" s="65">
        <f t="shared" si="21"/>
        <v>11716966.76</v>
      </c>
      <c r="P60" s="65">
        <v>9300000</v>
      </c>
      <c r="Q60" s="65">
        <v>0</v>
      </c>
      <c r="R60" s="65">
        <v>0</v>
      </c>
      <c r="S60" s="65">
        <v>2416966.7599999998</v>
      </c>
      <c r="T60" s="66">
        <v>0</v>
      </c>
    </row>
    <row r="61" spans="1:20" ht="28.5" customHeight="1">
      <c r="A61" s="17" t="s">
        <v>24</v>
      </c>
      <c r="B61" s="26">
        <v>112</v>
      </c>
      <c r="C61" s="65">
        <f t="shared" si="22"/>
        <v>31200</v>
      </c>
      <c r="D61" s="65">
        <v>1200</v>
      </c>
      <c r="E61" s="65">
        <v>0</v>
      </c>
      <c r="F61" s="65">
        <v>0</v>
      </c>
      <c r="G61" s="65">
        <v>30000</v>
      </c>
      <c r="H61" s="66">
        <v>0</v>
      </c>
      <c r="I61" s="65">
        <f t="shared" si="20"/>
        <v>31600</v>
      </c>
      <c r="J61" s="65">
        <v>1600</v>
      </c>
      <c r="K61" s="65">
        <v>0</v>
      </c>
      <c r="L61" s="65">
        <v>0</v>
      </c>
      <c r="M61" s="65">
        <v>30000</v>
      </c>
      <c r="N61" s="66">
        <v>0</v>
      </c>
      <c r="O61" s="65">
        <f t="shared" si="21"/>
        <v>31600</v>
      </c>
      <c r="P61" s="65">
        <v>1600</v>
      </c>
      <c r="Q61" s="65">
        <v>0</v>
      </c>
      <c r="R61" s="65">
        <v>0</v>
      </c>
      <c r="S61" s="65">
        <v>30000</v>
      </c>
      <c r="T61" s="66">
        <v>0</v>
      </c>
    </row>
    <row r="62" spans="1:20" ht="66" customHeight="1">
      <c r="A62" s="17" t="s">
        <v>25</v>
      </c>
      <c r="B62" s="26">
        <v>113</v>
      </c>
      <c r="C62" s="65">
        <f t="shared" si="22"/>
        <v>10000</v>
      </c>
      <c r="D62" s="65">
        <v>0</v>
      </c>
      <c r="E62" s="65">
        <v>0</v>
      </c>
      <c r="F62" s="65">
        <v>0</v>
      </c>
      <c r="G62" s="65">
        <v>10000</v>
      </c>
      <c r="H62" s="66">
        <v>0</v>
      </c>
      <c r="I62" s="65">
        <f t="shared" si="20"/>
        <v>10000</v>
      </c>
      <c r="J62" s="65">
        <v>0</v>
      </c>
      <c r="K62" s="65">
        <v>0</v>
      </c>
      <c r="L62" s="65">
        <v>0</v>
      </c>
      <c r="M62" s="65">
        <v>10000</v>
      </c>
      <c r="N62" s="66">
        <v>0</v>
      </c>
      <c r="O62" s="65">
        <f t="shared" si="21"/>
        <v>10000</v>
      </c>
      <c r="P62" s="65">
        <v>0</v>
      </c>
      <c r="Q62" s="65">
        <v>0</v>
      </c>
      <c r="R62" s="65">
        <v>0</v>
      </c>
      <c r="S62" s="65">
        <v>10000</v>
      </c>
      <c r="T62" s="66">
        <v>0</v>
      </c>
    </row>
    <row r="63" spans="1:20" ht="54.75" customHeight="1">
      <c r="A63" s="17" t="s">
        <v>67</v>
      </c>
      <c r="B63" s="26">
        <v>119</v>
      </c>
      <c r="C63" s="65">
        <f t="shared" si="22"/>
        <v>12527680.929264</v>
      </c>
      <c r="D63" s="65">
        <f>D55*0.3021</f>
        <v>10308162.271067999</v>
      </c>
      <c r="E63" s="65">
        <v>0</v>
      </c>
      <c r="F63" s="65">
        <v>0</v>
      </c>
      <c r="G63" s="65">
        <f>G55*0.3021</f>
        <v>2219518.6581959999</v>
      </c>
      <c r="H63" s="66">
        <v>0</v>
      </c>
      <c r="I63" s="65">
        <f t="shared" si="20"/>
        <v>12527680.929264</v>
      </c>
      <c r="J63" s="65">
        <f>J55*0.3021</f>
        <v>10308162.271067999</v>
      </c>
      <c r="K63" s="65">
        <v>0</v>
      </c>
      <c r="L63" s="65">
        <v>0</v>
      </c>
      <c r="M63" s="65">
        <f>M55*0.3021</f>
        <v>2219518.6581959999</v>
      </c>
      <c r="N63" s="66">
        <v>0</v>
      </c>
      <c r="O63" s="65">
        <f t="shared" si="21"/>
        <v>12527680.929264</v>
      </c>
      <c r="P63" s="65">
        <f>P55*0.3021</f>
        <v>10308162.271067999</v>
      </c>
      <c r="Q63" s="65">
        <v>0</v>
      </c>
      <c r="R63" s="65">
        <v>0</v>
      </c>
      <c r="S63" s="65">
        <f>S55*0.3021</f>
        <v>2219518.6581959999</v>
      </c>
      <c r="T63" s="66">
        <v>0</v>
      </c>
    </row>
    <row r="64" spans="1:20" ht="15" customHeight="1">
      <c r="A64" s="16" t="s">
        <v>26</v>
      </c>
      <c r="B64" s="26">
        <v>320</v>
      </c>
      <c r="C64" s="65">
        <f t="shared" si="22"/>
        <v>90500</v>
      </c>
      <c r="D64" s="65">
        <f>D65+D66+D67</f>
        <v>0</v>
      </c>
      <c r="E64" s="65">
        <f>E65</f>
        <v>90500</v>
      </c>
      <c r="F64" s="65">
        <v>0</v>
      </c>
      <c r="G64" s="65">
        <f>G65+G66+G67</f>
        <v>0</v>
      </c>
      <c r="H64" s="66">
        <v>0</v>
      </c>
      <c r="I64" s="65">
        <f t="shared" si="20"/>
        <v>0</v>
      </c>
      <c r="J64" s="65">
        <f>J65+J66+J67</f>
        <v>0</v>
      </c>
      <c r="K64" s="65">
        <v>0</v>
      </c>
      <c r="L64" s="65">
        <v>0</v>
      </c>
      <c r="M64" s="65">
        <f>M65+M66+M67</f>
        <v>0</v>
      </c>
      <c r="N64" s="66">
        <v>0</v>
      </c>
      <c r="O64" s="65">
        <f t="shared" si="21"/>
        <v>0</v>
      </c>
      <c r="P64" s="65">
        <f>P65+P66+P67</f>
        <v>0</v>
      </c>
      <c r="Q64" s="65">
        <f>Q65+Q66+Q67</f>
        <v>0</v>
      </c>
      <c r="R64" s="65">
        <v>0</v>
      </c>
      <c r="S64" s="65">
        <f>S65+S66+S67</f>
        <v>0</v>
      </c>
      <c r="T64" s="66">
        <v>0</v>
      </c>
    </row>
    <row r="65" spans="1:20" ht="38.25">
      <c r="A65" s="17" t="s">
        <v>156</v>
      </c>
      <c r="B65" s="26">
        <v>323</v>
      </c>
      <c r="C65" s="65">
        <f t="shared" si="22"/>
        <v>90500</v>
      </c>
      <c r="D65" s="65">
        <v>0</v>
      </c>
      <c r="E65" s="65">
        <v>90500</v>
      </c>
      <c r="F65" s="65">
        <v>0</v>
      </c>
      <c r="G65" s="65">
        <v>0</v>
      </c>
      <c r="H65" s="66">
        <v>0</v>
      </c>
      <c r="I65" s="65">
        <f t="shared" si="20"/>
        <v>0</v>
      </c>
      <c r="J65" s="65">
        <v>0</v>
      </c>
      <c r="K65" s="65">
        <v>0</v>
      </c>
      <c r="L65" s="65">
        <v>0</v>
      </c>
      <c r="M65" s="65">
        <v>0</v>
      </c>
      <c r="N65" s="66">
        <v>0</v>
      </c>
      <c r="O65" s="65">
        <f t="shared" si="21"/>
        <v>0</v>
      </c>
      <c r="P65" s="65">
        <v>0</v>
      </c>
      <c r="Q65" s="65">
        <v>0</v>
      </c>
      <c r="R65" s="65">
        <v>0</v>
      </c>
      <c r="S65" s="65">
        <v>0</v>
      </c>
      <c r="T65" s="66">
        <v>0</v>
      </c>
    </row>
    <row r="66" spans="1:20">
      <c r="A66" s="17" t="s">
        <v>27</v>
      </c>
      <c r="B66" s="26">
        <v>340</v>
      </c>
      <c r="C66" s="65">
        <f t="shared" si="22"/>
        <v>7064868</v>
      </c>
      <c r="D66" s="65">
        <v>0</v>
      </c>
      <c r="E66" s="65">
        <v>7064868</v>
      </c>
      <c r="F66" s="65">
        <v>0</v>
      </c>
      <c r="G66" s="65">
        <v>0</v>
      </c>
      <c r="H66" s="66">
        <v>0</v>
      </c>
      <c r="I66" s="65">
        <f t="shared" si="20"/>
        <v>0</v>
      </c>
      <c r="J66" s="65">
        <v>0</v>
      </c>
      <c r="K66" s="65">
        <v>0</v>
      </c>
      <c r="L66" s="65">
        <v>0</v>
      </c>
      <c r="M66" s="65">
        <v>0</v>
      </c>
      <c r="N66" s="66">
        <v>0</v>
      </c>
      <c r="O66" s="65">
        <f t="shared" si="21"/>
        <v>0</v>
      </c>
      <c r="P66" s="65">
        <v>0</v>
      </c>
      <c r="Q66" s="65">
        <v>0</v>
      </c>
      <c r="R66" s="65">
        <v>0</v>
      </c>
      <c r="S66" s="65">
        <v>0</v>
      </c>
      <c r="T66" s="66">
        <v>0</v>
      </c>
    </row>
    <row r="67" spans="1:20" ht="25.5">
      <c r="A67" s="18" t="s">
        <v>101</v>
      </c>
      <c r="B67" s="26">
        <v>340</v>
      </c>
      <c r="C67" s="65">
        <f t="shared" si="22"/>
        <v>0</v>
      </c>
      <c r="D67" s="65">
        <v>0</v>
      </c>
      <c r="E67" s="65">
        <v>0</v>
      </c>
      <c r="F67" s="65">
        <v>0</v>
      </c>
      <c r="G67" s="65">
        <v>0</v>
      </c>
      <c r="H67" s="66">
        <v>0</v>
      </c>
      <c r="I67" s="65">
        <f t="shared" si="20"/>
        <v>0</v>
      </c>
      <c r="J67" s="65">
        <v>0</v>
      </c>
      <c r="K67" s="65">
        <v>0</v>
      </c>
      <c r="L67" s="65">
        <v>0</v>
      </c>
      <c r="M67" s="65">
        <v>0</v>
      </c>
      <c r="N67" s="66">
        <v>0</v>
      </c>
      <c r="O67" s="65">
        <f t="shared" si="21"/>
        <v>0</v>
      </c>
      <c r="P67" s="65">
        <v>0</v>
      </c>
      <c r="Q67" s="65">
        <v>0</v>
      </c>
      <c r="R67" s="65">
        <v>0</v>
      </c>
      <c r="S67" s="65">
        <v>0</v>
      </c>
      <c r="T67" s="66">
        <v>0</v>
      </c>
    </row>
    <row r="68" spans="1:20" ht="15" customHeight="1">
      <c r="A68" s="16" t="s">
        <v>28</v>
      </c>
      <c r="B68" s="26">
        <v>850</v>
      </c>
      <c r="C68" s="65">
        <f t="shared" si="22"/>
        <v>1518311.22</v>
      </c>
      <c r="D68" s="65">
        <f>D69+D70+D71</f>
        <v>1214648.98</v>
      </c>
      <c r="E68" s="65">
        <v>0</v>
      </c>
      <c r="F68" s="65">
        <v>0</v>
      </c>
      <c r="G68" s="65">
        <f>G69+G70+G71</f>
        <v>303662.24</v>
      </c>
      <c r="H68" s="66">
        <v>0</v>
      </c>
      <c r="I68" s="65">
        <f t="shared" si="20"/>
        <v>1518311.22</v>
      </c>
      <c r="J68" s="65">
        <f>J69+J70+J71</f>
        <v>1214648.98</v>
      </c>
      <c r="K68" s="65">
        <v>0</v>
      </c>
      <c r="L68" s="65">
        <v>0</v>
      </c>
      <c r="M68" s="65">
        <f>M69+M70+M71</f>
        <v>303662.24</v>
      </c>
      <c r="N68" s="66">
        <v>0</v>
      </c>
      <c r="O68" s="65">
        <f t="shared" si="21"/>
        <v>1518311.22</v>
      </c>
      <c r="P68" s="65">
        <f>P69+P70+P71</f>
        <v>1214648.98</v>
      </c>
      <c r="Q68" s="65">
        <v>0</v>
      </c>
      <c r="R68" s="65">
        <v>0</v>
      </c>
      <c r="S68" s="65">
        <f>S69+S70+S71</f>
        <v>303662.24</v>
      </c>
      <c r="T68" s="66">
        <v>0</v>
      </c>
    </row>
    <row r="69" spans="1:20" ht="38.25">
      <c r="A69" s="17" t="s">
        <v>29</v>
      </c>
      <c r="B69" s="26">
        <v>851</v>
      </c>
      <c r="C69" s="65">
        <f t="shared" si="22"/>
        <v>1475311.22</v>
      </c>
      <c r="D69" s="65">
        <f>1214648.98-D70-D71</f>
        <v>1184248.98</v>
      </c>
      <c r="E69" s="65">
        <v>0</v>
      </c>
      <c r="F69" s="65">
        <v>0</v>
      </c>
      <c r="G69" s="65">
        <f>303662.24-G70-G71</f>
        <v>291062.24</v>
      </c>
      <c r="H69" s="66">
        <v>0</v>
      </c>
      <c r="I69" s="65">
        <f t="shared" si="20"/>
        <v>1475311.22</v>
      </c>
      <c r="J69" s="65">
        <f>1214648.98-J70-J71</f>
        <v>1184248.98</v>
      </c>
      <c r="K69" s="65">
        <v>0</v>
      </c>
      <c r="L69" s="65">
        <v>0</v>
      </c>
      <c r="M69" s="65">
        <f>303662.24-M70-M71</f>
        <v>291062.24</v>
      </c>
      <c r="N69" s="66">
        <v>0</v>
      </c>
      <c r="O69" s="65">
        <f t="shared" si="21"/>
        <v>1475311.22</v>
      </c>
      <c r="P69" s="65">
        <f>1214648.98-P70-P71</f>
        <v>1184248.98</v>
      </c>
      <c r="Q69" s="65">
        <v>0</v>
      </c>
      <c r="R69" s="65">
        <v>0</v>
      </c>
      <c r="S69" s="65">
        <f>303662.24-S70-S71</f>
        <v>291062.24</v>
      </c>
      <c r="T69" s="66">
        <v>0</v>
      </c>
    </row>
    <row r="70" spans="1:20">
      <c r="A70" s="17" t="s">
        <v>30</v>
      </c>
      <c r="B70" s="26">
        <v>852</v>
      </c>
      <c r="C70" s="65">
        <f t="shared" si="22"/>
        <v>6000</v>
      </c>
      <c r="D70" s="65">
        <v>4800</v>
      </c>
      <c r="E70" s="65">
        <v>0</v>
      </c>
      <c r="F70" s="65">
        <v>0</v>
      </c>
      <c r="G70" s="65">
        <v>1200</v>
      </c>
      <c r="H70" s="66">
        <v>0</v>
      </c>
      <c r="I70" s="65">
        <f t="shared" si="20"/>
        <v>6000</v>
      </c>
      <c r="J70" s="65">
        <v>4800</v>
      </c>
      <c r="K70" s="65">
        <v>0</v>
      </c>
      <c r="L70" s="65">
        <v>0</v>
      </c>
      <c r="M70" s="65">
        <v>1200</v>
      </c>
      <c r="N70" s="66">
        <v>0</v>
      </c>
      <c r="O70" s="65">
        <f t="shared" si="21"/>
        <v>6000</v>
      </c>
      <c r="P70" s="65">
        <v>4800</v>
      </c>
      <c r="Q70" s="65">
        <v>0</v>
      </c>
      <c r="R70" s="65">
        <v>0</v>
      </c>
      <c r="S70" s="65">
        <v>1200</v>
      </c>
      <c r="T70" s="66">
        <v>0</v>
      </c>
    </row>
    <row r="71" spans="1:20">
      <c r="A71" s="17" t="s">
        <v>31</v>
      </c>
      <c r="B71" s="26">
        <v>853</v>
      </c>
      <c r="C71" s="65">
        <f t="shared" si="22"/>
        <v>37000</v>
      </c>
      <c r="D71" s="65">
        <v>25600</v>
      </c>
      <c r="E71" s="65">
        <v>0</v>
      </c>
      <c r="F71" s="65">
        <v>0</v>
      </c>
      <c r="G71" s="65">
        <f>6400+5000</f>
        <v>11400</v>
      </c>
      <c r="H71" s="66">
        <v>0</v>
      </c>
      <c r="I71" s="65">
        <f t="shared" si="20"/>
        <v>37000</v>
      </c>
      <c r="J71" s="65">
        <v>25600</v>
      </c>
      <c r="K71" s="65">
        <v>0</v>
      </c>
      <c r="L71" s="65">
        <v>0</v>
      </c>
      <c r="M71" s="65">
        <f>6400+5000</f>
        <v>11400</v>
      </c>
      <c r="N71" s="66">
        <v>0</v>
      </c>
      <c r="O71" s="65">
        <f t="shared" si="21"/>
        <v>37000</v>
      </c>
      <c r="P71" s="65">
        <v>25600</v>
      </c>
      <c r="Q71" s="65">
        <v>0</v>
      </c>
      <c r="R71" s="65">
        <v>0</v>
      </c>
      <c r="S71" s="65">
        <f>6400+5000</f>
        <v>11400</v>
      </c>
      <c r="T71" s="66">
        <v>0</v>
      </c>
    </row>
    <row r="72" spans="1:20" ht="25.5" customHeight="1">
      <c r="A72" s="16" t="s">
        <v>68</v>
      </c>
      <c r="B72" s="26">
        <v>240</v>
      </c>
      <c r="C72" s="65">
        <f>D72+E72+F72+G72</f>
        <v>18169056.5</v>
      </c>
      <c r="D72" s="65">
        <f>D73+D86</f>
        <v>11210107.940000001</v>
      </c>
      <c r="E72" s="65">
        <f t="shared" ref="E72:F72" si="23">E73+E86</f>
        <v>80000</v>
      </c>
      <c r="F72" s="65">
        <f t="shared" si="23"/>
        <v>0</v>
      </c>
      <c r="G72" s="65">
        <f>G73+G86</f>
        <v>6878948.5599999996</v>
      </c>
      <c r="H72" s="66">
        <v>0</v>
      </c>
      <c r="I72" s="65">
        <f t="shared" si="20"/>
        <v>17006489.759999998</v>
      </c>
      <c r="J72" s="65">
        <f>J73</f>
        <v>11166637.42</v>
      </c>
      <c r="K72" s="65">
        <f>K73</f>
        <v>0</v>
      </c>
      <c r="L72" s="65">
        <v>0</v>
      </c>
      <c r="M72" s="65">
        <f>M73</f>
        <v>5839852.3399999999</v>
      </c>
      <c r="N72" s="66">
        <v>0</v>
      </c>
      <c r="O72" s="65">
        <f t="shared" si="21"/>
        <v>17803021.18</v>
      </c>
      <c r="P72" s="65">
        <f>P73</f>
        <v>11963168.84</v>
      </c>
      <c r="Q72" s="65">
        <f>Q73</f>
        <v>0</v>
      </c>
      <c r="R72" s="65">
        <v>0</v>
      </c>
      <c r="S72" s="65">
        <f>S73</f>
        <v>5839852.3399999999</v>
      </c>
      <c r="T72" s="66">
        <v>0</v>
      </c>
    </row>
    <row r="73" spans="1:20" ht="42" customHeight="1">
      <c r="A73" s="17" t="s">
        <v>99</v>
      </c>
      <c r="B73" s="26">
        <v>244</v>
      </c>
      <c r="C73" s="65">
        <f t="shared" si="22"/>
        <v>8663133.2100000009</v>
      </c>
      <c r="D73" s="65">
        <f>SUM(D74:D85)-D79-D81</f>
        <v>2980826.29</v>
      </c>
      <c r="E73" s="65">
        <f>SUM(E74:E85)-E79-E81</f>
        <v>80000</v>
      </c>
      <c r="F73" s="65">
        <v>0</v>
      </c>
      <c r="G73" s="65">
        <f>SUM(G74:G85)-G79-G81</f>
        <v>5602306.9199999999</v>
      </c>
      <c r="H73" s="66">
        <v>0</v>
      </c>
      <c r="I73" s="65">
        <f>J73+K73+L73+M73</f>
        <v>17006489.759999998</v>
      </c>
      <c r="J73" s="65">
        <f>SUM(J74:J85)-J79-J81+J86</f>
        <v>11166637.42</v>
      </c>
      <c r="K73" s="65">
        <f t="shared" ref="K73:M73" si="24">SUM(K74:K85)-K79-K81+K86</f>
        <v>0</v>
      </c>
      <c r="L73" s="65">
        <f t="shared" si="24"/>
        <v>0</v>
      </c>
      <c r="M73" s="65">
        <f t="shared" si="24"/>
        <v>5839852.3399999999</v>
      </c>
      <c r="N73" s="66">
        <v>0</v>
      </c>
      <c r="O73" s="65">
        <f>P73+Q73+R73+S73</f>
        <v>17803021.18</v>
      </c>
      <c r="P73" s="65">
        <f>SUM(P74:P85)-P79-P81+P86</f>
        <v>11963168.84</v>
      </c>
      <c r="Q73" s="65">
        <f t="shared" ref="Q73:R73" si="25">SUM(Q74:Q85)-Q79-Q81+Q86</f>
        <v>0</v>
      </c>
      <c r="R73" s="65">
        <f t="shared" si="25"/>
        <v>0</v>
      </c>
      <c r="S73" s="65">
        <f>SUM(S74:S85)-S79-S81+S86</f>
        <v>5839852.3399999999</v>
      </c>
      <c r="T73" s="66">
        <v>0</v>
      </c>
    </row>
    <row r="74" spans="1:20" ht="25.5">
      <c r="A74" s="18" t="s">
        <v>32</v>
      </c>
      <c r="B74" s="26">
        <v>244</v>
      </c>
      <c r="C74" s="65">
        <f t="shared" si="22"/>
        <v>220000</v>
      </c>
      <c r="D74" s="65">
        <v>0</v>
      </c>
      <c r="E74" s="65">
        <v>0</v>
      </c>
      <c r="F74" s="65">
        <v>0</v>
      </c>
      <c r="G74" s="65">
        <v>220000</v>
      </c>
      <c r="H74" s="66">
        <v>0</v>
      </c>
      <c r="I74" s="65">
        <f t="shared" si="20"/>
        <v>240000</v>
      </c>
      <c r="J74" s="65">
        <v>0</v>
      </c>
      <c r="K74" s="65">
        <v>0</v>
      </c>
      <c r="L74" s="65">
        <v>0</v>
      </c>
      <c r="M74" s="65">
        <v>240000</v>
      </c>
      <c r="N74" s="66">
        <v>0</v>
      </c>
      <c r="O74" s="65">
        <f t="shared" si="21"/>
        <v>240000</v>
      </c>
      <c r="P74" s="65">
        <v>0</v>
      </c>
      <c r="Q74" s="65">
        <v>0</v>
      </c>
      <c r="R74" s="65">
        <v>0</v>
      </c>
      <c r="S74" s="65">
        <v>240000</v>
      </c>
      <c r="T74" s="66">
        <v>0</v>
      </c>
    </row>
    <row r="75" spans="1:20">
      <c r="A75" s="18" t="s">
        <v>33</v>
      </c>
      <c r="B75" s="26">
        <v>244</v>
      </c>
      <c r="C75" s="65">
        <f t="shared" si="22"/>
        <v>130000</v>
      </c>
      <c r="D75" s="65"/>
      <c r="E75" s="65">
        <v>0</v>
      </c>
      <c r="F75" s="65">
        <v>0</v>
      </c>
      <c r="G75" s="65">
        <v>130000</v>
      </c>
      <c r="H75" s="66">
        <v>0</v>
      </c>
      <c r="I75" s="65">
        <f t="shared" si="20"/>
        <v>130000</v>
      </c>
      <c r="J75" s="65"/>
      <c r="K75" s="65">
        <v>0</v>
      </c>
      <c r="L75" s="65">
        <v>0</v>
      </c>
      <c r="M75" s="65">
        <v>130000</v>
      </c>
      <c r="N75" s="66">
        <v>0</v>
      </c>
      <c r="O75" s="65">
        <f t="shared" si="21"/>
        <v>130000</v>
      </c>
      <c r="P75" s="65"/>
      <c r="Q75" s="65">
        <v>0</v>
      </c>
      <c r="R75" s="65">
        <v>0</v>
      </c>
      <c r="S75" s="65">
        <v>130000</v>
      </c>
      <c r="T75" s="66">
        <v>0</v>
      </c>
    </row>
    <row r="76" spans="1:20">
      <c r="A76" s="18" t="s">
        <v>34</v>
      </c>
      <c r="B76" s="26">
        <v>244</v>
      </c>
      <c r="C76" s="65">
        <f t="shared" si="22"/>
        <v>3399229.56</v>
      </c>
      <c r="D76" s="65">
        <v>2591383.65</v>
      </c>
      <c r="E76" s="65">
        <v>0</v>
      </c>
      <c r="F76" s="65">
        <v>0</v>
      </c>
      <c r="G76" s="65">
        <v>807845.91</v>
      </c>
      <c r="H76" s="66">
        <v>0</v>
      </c>
      <c r="I76" s="65">
        <f t="shared" si="20"/>
        <v>3460000</v>
      </c>
      <c r="J76" s="65">
        <v>2750000</v>
      </c>
      <c r="K76" s="65">
        <v>0</v>
      </c>
      <c r="L76" s="65">
        <v>0</v>
      </c>
      <c r="M76" s="65">
        <v>710000</v>
      </c>
      <c r="N76" s="66">
        <v>0</v>
      </c>
      <c r="O76" s="65">
        <f t="shared" si="21"/>
        <v>3460000</v>
      </c>
      <c r="P76" s="65">
        <v>2750000</v>
      </c>
      <c r="Q76" s="65">
        <v>0</v>
      </c>
      <c r="R76" s="65">
        <v>0</v>
      </c>
      <c r="S76" s="65">
        <v>710000</v>
      </c>
      <c r="T76" s="66">
        <v>0</v>
      </c>
    </row>
    <row r="77" spans="1:20" ht="25.5">
      <c r="A77" s="18" t="s">
        <v>35</v>
      </c>
      <c r="B77" s="26">
        <v>244</v>
      </c>
      <c r="C77" s="65">
        <f t="shared" si="22"/>
        <v>0</v>
      </c>
      <c r="D77" s="65"/>
      <c r="E77" s="65">
        <v>0</v>
      </c>
      <c r="F77" s="65">
        <v>0</v>
      </c>
      <c r="G77" s="65"/>
      <c r="H77" s="66">
        <v>0</v>
      </c>
      <c r="I77" s="65">
        <f t="shared" si="20"/>
        <v>0</v>
      </c>
      <c r="J77" s="65"/>
      <c r="K77" s="65">
        <v>0</v>
      </c>
      <c r="L77" s="65">
        <v>0</v>
      </c>
      <c r="M77" s="65"/>
      <c r="N77" s="66">
        <v>0</v>
      </c>
      <c r="O77" s="65">
        <f t="shared" si="21"/>
        <v>0</v>
      </c>
      <c r="P77" s="65">
        <v>0</v>
      </c>
      <c r="Q77" s="65">
        <v>0</v>
      </c>
      <c r="R77" s="65">
        <v>0</v>
      </c>
      <c r="S77" s="65"/>
      <c r="T77" s="66">
        <v>0</v>
      </c>
    </row>
    <row r="78" spans="1:20" ht="25.5">
      <c r="A78" s="18" t="s">
        <v>70</v>
      </c>
      <c r="B78" s="26">
        <v>244</v>
      </c>
      <c r="C78" s="65">
        <f t="shared" si="22"/>
        <v>871265.3</v>
      </c>
      <c r="D78" s="65">
        <v>82000</v>
      </c>
      <c r="E78" s="65">
        <v>0</v>
      </c>
      <c r="F78" s="65">
        <v>0</v>
      </c>
      <c r="G78" s="65">
        <v>789265.3</v>
      </c>
      <c r="H78" s="66">
        <v>0</v>
      </c>
      <c r="I78" s="65">
        <f t="shared" si="20"/>
        <v>1032000</v>
      </c>
      <c r="J78" s="65">
        <v>82000</v>
      </c>
      <c r="K78" s="65">
        <v>0</v>
      </c>
      <c r="L78" s="65">
        <v>0</v>
      </c>
      <c r="M78" s="65">
        <v>950000</v>
      </c>
      <c r="N78" s="66">
        <v>0</v>
      </c>
      <c r="O78" s="65">
        <f t="shared" si="21"/>
        <v>1032000</v>
      </c>
      <c r="P78" s="65">
        <v>82000</v>
      </c>
      <c r="Q78" s="65">
        <v>0</v>
      </c>
      <c r="R78" s="65">
        <v>0</v>
      </c>
      <c r="S78" s="65">
        <v>950000</v>
      </c>
      <c r="T78" s="66">
        <v>0</v>
      </c>
    </row>
    <row r="79" spans="1:20" ht="65.25" customHeight="1">
      <c r="A79" s="18" t="s">
        <v>71</v>
      </c>
      <c r="B79" s="26">
        <v>244</v>
      </c>
      <c r="C79" s="65">
        <f t="shared" si="22"/>
        <v>27100</v>
      </c>
      <c r="D79" s="65">
        <v>0</v>
      </c>
      <c r="E79" s="65">
        <v>0</v>
      </c>
      <c r="F79" s="65">
        <v>0</v>
      </c>
      <c r="G79" s="65">
        <v>27100</v>
      </c>
      <c r="H79" s="66">
        <v>0</v>
      </c>
      <c r="I79" s="65">
        <f t="shared" si="20"/>
        <v>27100</v>
      </c>
      <c r="J79" s="65"/>
      <c r="K79" s="65">
        <v>0</v>
      </c>
      <c r="L79" s="65">
        <v>0</v>
      </c>
      <c r="M79" s="65">
        <v>27100</v>
      </c>
      <c r="N79" s="66">
        <v>0</v>
      </c>
      <c r="O79" s="65">
        <f t="shared" si="21"/>
        <v>27100</v>
      </c>
      <c r="P79" s="65">
        <v>0</v>
      </c>
      <c r="Q79" s="65">
        <v>0</v>
      </c>
      <c r="R79" s="65">
        <v>0</v>
      </c>
      <c r="S79" s="65">
        <v>27100</v>
      </c>
      <c r="T79" s="66">
        <v>0</v>
      </c>
    </row>
    <row r="80" spans="1:20">
      <c r="A80" s="18" t="s">
        <v>72</v>
      </c>
      <c r="B80" s="26">
        <v>244</v>
      </c>
      <c r="C80" s="65">
        <f t="shared" si="22"/>
        <v>1564625.12</v>
      </c>
      <c r="D80" s="65">
        <v>304942.64</v>
      </c>
      <c r="E80" s="65">
        <v>9682.48</v>
      </c>
      <c r="F80" s="65">
        <v>0</v>
      </c>
      <c r="G80" s="65">
        <v>1250000</v>
      </c>
      <c r="H80" s="66">
        <v>0</v>
      </c>
      <c r="I80" s="65">
        <f t="shared" si="20"/>
        <v>1341276.6200000001</v>
      </c>
      <c r="J80" s="65">
        <v>91276.62</v>
      </c>
      <c r="K80" s="65">
        <v>0</v>
      </c>
      <c r="L80" s="65">
        <v>0</v>
      </c>
      <c r="M80" s="65">
        <v>1250000</v>
      </c>
      <c r="N80" s="66">
        <v>0</v>
      </c>
      <c r="O80" s="65">
        <f t="shared" si="21"/>
        <v>1737808.04</v>
      </c>
      <c r="P80" s="65">
        <v>487808.04</v>
      </c>
      <c r="Q80" s="65">
        <v>0</v>
      </c>
      <c r="R80" s="65">
        <v>0</v>
      </c>
      <c r="S80" s="65">
        <v>1250000</v>
      </c>
      <c r="T80" s="66">
        <v>0</v>
      </c>
    </row>
    <row r="81" spans="1:20" ht="54.75" customHeight="1">
      <c r="A81" s="18" t="s">
        <v>71</v>
      </c>
      <c r="B81" s="26">
        <v>244</v>
      </c>
      <c r="C81" s="65">
        <f t="shared" si="22"/>
        <v>18324.48</v>
      </c>
      <c r="D81" s="65">
        <v>0</v>
      </c>
      <c r="E81" s="65">
        <v>2064.48</v>
      </c>
      <c r="F81" s="65">
        <v>0</v>
      </c>
      <c r="G81" s="65">
        <v>16260</v>
      </c>
      <c r="H81" s="66">
        <v>0</v>
      </c>
      <c r="I81" s="65">
        <f t="shared" si="20"/>
        <v>16260</v>
      </c>
      <c r="J81" s="65"/>
      <c r="K81" s="65">
        <v>0</v>
      </c>
      <c r="L81" s="65">
        <v>0</v>
      </c>
      <c r="M81" s="65">
        <v>16260</v>
      </c>
      <c r="N81" s="66">
        <v>0</v>
      </c>
      <c r="O81" s="65">
        <f t="shared" si="21"/>
        <v>16260</v>
      </c>
      <c r="P81" s="65">
        <v>0</v>
      </c>
      <c r="Q81" s="65">
        <v>0</v>
      </c>
      <c r="R81" s="65">
        <v>0</v>
      </c>
      <c r="S81" s="65">
        <v>16260</v>
      </c>
      <c r="T81" s="66">
        <v>0</v>
      </c>
    </row>
    <row r="82" spans="1:20">
      <c r="A82" s="18" t="s">
        <v>69</v>
      </c>
      <c r="B82" s="26">
        <v>244</v>
      </c>
      <c r="C82" s="65">
        <f t="shared" si="22"/>
        <v>5000</v>
      </c>
      <c r="D82" s="65">
        <v>2500</v>
      </c>
      <c r="E82" s="65">
        <v>0</v>
      </c>
      <c r="F82" s="65">
        <v>0</v>
      </c>
      <c r="G82" s="65">
        <v>2500</v>
      </c>
      <c r="H82" s="66">
        <v>0</v>
      </c>
      <c r="I82" s="65">
        <f t="shared" si="20"/>
        <v>5000</v>
      </c>
      <c r="J82" s="65">
        <v>2500</v>
      </c>
      <c r="K82" s="65">
        <v>0</v>
      </c>
      <c r="L82" s="65">
        <v>0</v>
      </c>
      <c r="M82" s="65">
        <v>2500</v>
      </c>
      <c r="N82" s="66">
        <v>0</v>
      </c>
      <c r="O82" s="65">
        <f t="shared" si="21"/>
        <v>5000</v>
      </c>
      <c r="P82" s="65">
        <v>2500</v>
      </c>
      <c r="Q82" s="65">
        <v>0</v>
      </c>
      <c r="R82" s="65">
        <v>0</v>
      </c>
      <c r="S82" s="65">
        <v>2500</v>
      </c>
      <c r="T82" s="66">
        <v>0</v>
      </c>
    </row>
    <row r="83" spans="1:20" ht="25.5">
      <c r="A83" s="18" t="s">
        <v>36</v>
      </c>
      <c r="B83" s="26">
        <v>244</v>
      </c>
      <c r="C83" s="65">
        <f t="shared" si="22"/>
        <v>198947</v>
      </c>
      <c r="D83" s="65">
        <v>0</v>
      </c>
      <c r="E83" s="65">
        <v>18947</v>
      </c>
      <c r="F83" s="65">
        <v>0</v>
      </c>
      <c r="G83" s="65">
        <v>180000</v>
      </c>
      <c r="H83" s="66">
        <v>0</v>
      </c>
      <c r="I83" s="65">
        <f t="shared" si="20"/>
        <v>120000</v>
      </c>
      <c r="J83" s="65"/>
      <c r="K83" s="65">
        <v>0</v>
      </c>
      <c r="L83" s="65">
        <v>0</v>
      </c>
      <c r="M83" s="65">
        <v>120000</v>
      </c>
      <c r="N83" s="66">
        <v>0</v>
      </c>
      <c r="O83" s="65">
        <f t="shared" si="21"/>
        <v>120000</v>
      </c>
      <c r="P83" s="65">
        <v>0</v>
      </c>
      <c r="Q83" s="65">
        <v>0</v>
      </c>
      <c r="R83" s="65">
        <v>0</v>
      </c>
      <c r="S83" s="65">
        <v>120000</v>
      </c>
      <c r="T83" s="66">
        <v>0</v>
      </c>
    </row>
    <row r="84" spans="1:20" ht="25.5">
      <c r="A84" s="18" t="s">
        <v>37</v>
      </c>
      <c r="B84" s="26">
        <v>244</v>
      </c>
      <c r="C84" s="65">
        <f t="shared" si="22"/>
        <v>0</v>
      </c>
      <c r="D84" s="65">
        <v>0</v>
      </c>
      <c r="E84" s="65">
        <v>0</v>
      </c>
      <c r="F84" s="65">
        <v>0</v>
      </c>
      <c r="G84" s="65"/>
      <c r="H84" s="66">
        <v>0</v>
      </c>
      <c r="I84" s="65">
        <f t="shared" si="20"/>
        <v>0</v>
      </c>
      <c r="J84" s="65"/>
      <c r="K84" s="65">
        <v>0</v>
      </c>
      <c r="L84" s="65">
        <v>0</v>
      </c>
      <c r="M84" s="65"/>
      <c r="N84" s="66">
        <v>0</v>
      </c>
      <c r="O84" s="65">
        <f t="shared" si="21"/>
        <v>0</v>
      </c>
      <c r="P84" s="65">
        <v>0</v>
      </c>
      <c r="Q84" s="65">
        <v>0</v>
      </c>
      <c r="R84" s="65">
        <v>0</v>
      </c>
      <c r="S84" s="65"/>
      <c r="T84" s="66">
        <v>0</v>
      </c>
    </row>
    <row r="85" spans="1:20" ht="25.5">
      <c r="A85" s="18" t="s">
        <v>38</v>
      </c>
      <c r="B85" s="26">
        <v>244</v>
      </c>
      <c r="C85" s="65">
        <f t="shared" si="22"/>
        <v>2274066.23</v>
      </c>
      <c r="D85" s="65">
        <v>0</v>
      </c>
      <c r="E85" s="65">
        <v>51370.52</v>
      </c>
      <c r="F85" s="65">
        <v>0</v>
      </c>
      <c r="G85" s="65">
        <v>2222695.71</v>
      </c>
      <c r="H85" s="66">
        <v>0</v>
      </c>
      <c r="I85" s="65">
        <f t="shared" si="20"/>
        <v>1293387.1399999999</v>
      </c>
      <c r="J85" s="65">
        <v>0</v>
      </c>
      <c r="K85" s="65">
        <v>0</v>
      </c>
      <c r="L85" s="65">
        <v>0</v>
      </c>
      <c r="M85" s="65">
        <v>1293387.1399999999</v>
      </c>
      <c r="N85" s="66">
        <v>0</v>
      </c>
      <c r="O85" s="65">
        <f t="shared" si="21"/>
        <v>1693387.14</v>
      </c>
      <c r="P85" s="65">
        <v>400000</v>
      </c>
      <c r="Q85" s="65">
        <v>0</v>
      </c>
      <c r="R85" s="65">
        <v>0</v>
      </c>
      <c r="S85" s="65">
        <v>1293387.1399999999</v>
      </c>
      <c r="T85" s="66">
        <v>0</v>
      </c>
    </row>
    <row r="86" spans="1:20" ht="16.5" customHeight="1">
      <c r="A86" s="16" t="s">
        <v>152</v>
      </c>
      <c r="B86" s="26">
        <v>247</v>
      </c>
      <c r="C86" s="65">
        <f>D86+E86+F86+G86</f>
        <v>9505923.290000001</v>
      </c>
      <c r="D86" s="65">
        <f>D87</f>
        <v>8229281.6500000004</v>
      </c>
      <c r="E86" s="65">
        <f t="shared" ref="E86:G86" si="26">E87</f>
        <v>0</v>
      </c>
      <c r="F86" s="65">
        <f t="shared" si="26"/>
        <v>0</v>
      </c>
      <c r="G86" s="65">
        <f t="shared" si="26"/>
        <v>1276641.6399999999</v>
      </c>
      <c r="H86" s="66">
        <v>0</v>
      </c>
      <c r="I86" s="65">
        <f t="shared" ref="I86:I87" si="27">J86+K86+L86+M86</f>
        <v>9384826</v>
      </c>
      <c r="J86" s="65">
        <f>SUM(J87:J96)-J90-J92</f>
        <v>8240860.7999999998</v>
      </c>
      <c r="K86" s="65">
        <f>SUM(K87:K96)-K90-K92</f>
        <v>0</v>
      </c>
      <c r="L86" s="65">
        <v>0</v>
      </c>
      <c r="M86" s="65">
        <f>SUM(M87:M96)-M90-M92</f>
        <v>1143965.2</v>
      </c>
      <c r="N86" s="66">
        <v>0</v>
      </c>
      <c r="O86" s="65">
        <f t="shared" ref="O86:O87" si="28">P86+Q86+R86+S86</f>
        <v>9384826</v>
      </c>
      <c r="P86" s="65">
        <f>SUM(P87:P96)-P90-P92</f>
        <v>8240860.7999999998</v>
      </c>
      <c r="Q86" s="65">
        <f>SUM(Q87:Q96)-Q90-Q92</f>
        <v>0</v>
      </c>
      <c r="R86" s="65">
        <v>0</v>
      </c>
      <c r="S86" s="65">
        <f>SUM(S87:S96)-S90-S92</f>
        <v>1143965.2</v>
      </c>
      <c r="T86" s="66">
        <v>0</v>
      </c>
    </row>
    <row r="87" spans="1:20" ht="25.5">
      <c r="A87" s="18" t="s">
        <v>153</v>
      </c>
      <c r="B87" s="26">
        <v>247</v>
      </c>
      <c r="C87" s="65">
        <f>D87+E87+F87+G87</f>
        <v>9505923.290000001</v>
      </c>
      <c r="D87" s="65">
        <f>7661159.59+568122.06</f>
        <v>8229281.6500000004</v>
      </c>
      <c r="E87" s="65">
        <v>0</v>
      </c>
      <c r="F87" s="65">
        <v>0</v>
      </c>
      <c r="G87" s="65">
        <v>1276641.6399999999</v>
      </c>
      <c r="H87" s="66">
        <v>0</v>
      </c>
      <c r="I87" s="65">
        <f t="shared" si="27"/>
        <v>9384826</v>
      </c>
      <c r="J87" s="65">
        <v>8240860.7999999998</v>
      </c>
      <c r="K87" s="65">
        <v>0</v>
      </c>
      <c r="L87" s="65">
        <v>0</v>
      </c>
      <c r="M87" s="65">
        <v>1143965.2</v>
      </c>
      <c r="N87" s="66">
        <v>0</v>
      </c>
      <c r="O87" s="65">
        <f t="shared" si="28"/>
        <v>9384826</v>
      </c>
      <c r="P87" s="65">
        <v>8240860.7999999998</v>
      </c>
      <c r="Q87" s="65">
        <v>0</v>
      </c>
      <c r="R87" s="65">
        <v>0</v>
      </c>
      <c r="S87" s="65">
        <v>1143965.2</v>
      </c>
      <c r="T87" s="66">
        <v>0</v>
      </c>
    </row>
    <row r="88" spans="1:20" ht="16.5" customHeight="1">
      <c r="A88" s="1" t="s">
        <v>39</v>
      </c>
      <c r="B88" s="26" t="s">
        <v>97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  <c r="H88" s="57">
        <v>0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7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7">
        <v>0</v>
      </c>
    </row>
    <row r="89" spans="1:20">
      <c r="A89" s="2" t="s">
        <v>40</v>
      </c>
      <c r="B89" s="26" t="s">
        <v>97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  <c r="H89" s="57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7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7">
        <v>0</v>
      </c>
    </row>
    <row r="90" spans="1:20" ht="25.5">
      <c r="A90" s="2" t="s">
        <v>41</v>
      </c>
      <c r="B90" s="26" t="s">
        <v>97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  <c r="H90" s="57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7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7">
        <v>0</v>
      </c>
    </row>
    <row r="91" spans="1:20">
      <c r="A91" s="2" t="s">
        <v>16</v>
      </c>
      <c r="B91" s="26" t="s">
        <v>97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7">
        <v>0</v>
      </c>
    </row>
    <row r="92" spans="1:20">
      <c r="A92" s="2" t="s">
        <v>42</v>
      </c>
      <c r="B92" s="26" t="s">
        <v>97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  <c r="H92" s="57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7">
        <v>0</v>
      </c>
    </row>
    <row r="93" spans="1:20" ht="25.5">
      <c r="A93" s="2" t="s">
        <v>100</v>
      </c>
      <c r="B93" s="26" t="s">
        <v>97</v>
      </c>
      <c r="C93" s="56">
        <v>0</v>
      </c>
      <c r="D93" s="56">
        <v>0</v>
      </c>
      <c r="E93" s="56">
        <v>0</v>
      </c>
      <c r="F93" s="56">
        <v>0</v>
      </c>
      <c r="G93" s="56">
        <v>0</v>
      </c>
      <c r="H93" s="57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7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7">
        <v>0</v>
      </c>
    </row>
    <row r="94" spans="1:20">
      <c r="A94" s="2" t="s">
        <v>43</v>
      </c>
      <c r="B94" s="26" t="s">
        <v>97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7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7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7">
        <v>0</v>
      </c>
    </row>
    <row r="95" spans="1:20">
      <c r="A95" s="3" t="s">
        <v>44</v>
      </c>
      <c r="B95" s="26" t="s">
        <v>97</v>
      </c>
      <c r="C95" s="56">
        <v>0</v>
      </c>
      <c r="D95" s="56">
        <v>0</v>
      </c>
      <c r="E95" s="56">
        <v>0</v>
      </c>
      <c r="F95" s="56">
        <v>0</v>
      </c>
      <c r="G95" s="56">
        <v>0</v>
      </c>
      <c r="H95" s="57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7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7">
        <v>0</v>
      </c>
    </row>
    <row r="96" spans="1:20">
      <c r="A96" s="1" t="s">
        <v>45</v>
      </c>
      <c r="B96" s="26" t="s">
        <v>97</v>
      </c>
      <c r="C96" s="56">
        <v>0</v>
      </c>
      <c r="D96" s="56">
        <v>0</v>
      </c>
      <c r="E96" s="56">
        <v>0</v>
      </c>
      <c r="F96" s="56">
        <v>0</v>
      </c>
      <c r="G96" s="56">
        <v>0</v>
      </c>
      <c r="H96" s="57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7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7">
        <v>0</v>
      </c>
    </row>
  </sheetData>
  <mergeCells count="58">
    <mergeCell ref="D25:H25"/>
    <mergeCell ref="G26:H26"/>
    <mergeCell ref="B23:B27"/>
    <mergeCell ref="C25:C27"/>
    <mergeCell ref="D26:D27"/>
    <mergeCell ref="E26:E27"/>
    <mergeCell ref="A21:T21"/>
    <mergeCell ref="N15:R15"/>
    <mergeCell ref="N16:R16"/>
    <mergeCell ref="N17:R17"/>
    <mergeCell ref="F26:F27"/>
    <mergeCell ref="N18:R18"/>
    <mergeCell ref="A23:A27"/>
    <mergeCell ref="I24:N24"/>
    <mergeCell ref="I25:I27"/>
    <mergeCell ref="J25:N25"/>
    <mergeCell ref="J26:J27"/>
    <mergeCell ref="K26:K27"/>
    <mergeCell ref="L26:L27"/>
    <mergeCell ref="M26:N26"/>
    <mergeCell ref="C23:T23"/>
    <mergeCell ref="C24:H24"/>
    <mergeCell ref="O24:T24"/>
    <mergeCell ref="O25:O27"/>
    <mergeCell ref="P25:T25"/>
    <mergeCell ref="P26:P27"/>
    <mergeCell ref="Q26:Q27"/>
    <mergeCell ref="R26:R27"/>
    <mergeCell ref="S26:T26"/>
    <mergeCell ref="N20:R20"/>
    <mergeCell ref="P1:S1"/>
    <mergeCell ref="P2:S2"/>
    <mergeCell ref="B11:O11"/>
    <mergeCell ref="F13:K13"/>
    <mergeCell ref="N12:R12"/>
    <mergeCell ref="N13:R13"/>
    <mergeCell ref="N14:R14"/>
    <mergeCell ref="P3:S3"/>
    <mergeCell ref="P4:S4"/>
    <mergeCell ref="P5:S5"/>
    <mergeCell ref="P7:S7"/>
    <mergeCell ref="P8:S8"/>
    <mergeCell ref="P9:S9"/>
    <mergeCell ref="A2:B2"/>
    <mergeCell ref="A3:B3"/>
    <mergeCell ref="A4:B4"/>
    <mergeCell ref="A5:B5"/>
    <mergeCell ref="A7:B7"/>
    <mergeCell ref="A6:B6"/>
    <mergeCell ref="B17:M17"/>
    <mergeCell ref="B15:M15"/>
    <mergeCell ref="B19:C19"/>
    <mergeCell ref="P6:S6"/>
    <mergeCell ref="P10:S10"/>
    <mergeCell ref="A8:B8"/>
    <mergeCell ref="A9:B9"/>
    <mergeCell ref="A10:B10"/>
    <mergeCell ref="N19:R19"/>
  </mergeCells>
  <pageMargins left="0.3" right="0.23622047244094491" top="0.31496062992125984" bottom="0.35433070866141736" header="0.31496062992125984" footer="0.31496062992125984"/>
  <pageSetup paperSize="9" scale="56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96"/>
  <sheetViews>
    <sheetView topLeftCell="F1" workbookViewId="0">
      <selection activeCell="P1" sqref="P1:S10"/>
    </sheetView>
  </sheetViews>
  <sheetFormatPr defaultRowHeight="15"/>
  <cols>
    <col min="1" max="1" width="34.7109375" style="4" customWidth="1"/>
    <col min="2" max="2" width="9.140625" style="52"/>
    <col min="3" max="3" width="13" style="4" customWidth="1"/>
    <col min="4" max="4" width="13.140625" style="4" customWidth="1"/>
    <col min="5" max="5" width="11.85546875" style="4" bestFit="1" customWidth="1"/>
    <col min="6" max="6" width="10.85546875" style="4" customWidth="1"/>
    <col min="7" max="7" width="13" style="4" bestFit="1" customWidth="1"/>
    <col min="8" max="8" width="9.28515625" style="4" bestFit="1" customWidth="1"/>
    <col min="9" max="9" width="13.42578125" style="4" customWidth="1"/>
    <col min="10" max="10" width="12.42578125" style="4" customWidth="1"/>
    <col min="11" max="11" width="11.85546875" style="4" bestFit="1" customWidth="1"/>
    <col min="12" max="12" width="10.28515625" style="4" customWidth="1"/>
    <col min="13" max="13" width="12.7109375" style="4" bestFit="1" customWidth="1"/>
    <col min="14" max="14" width="9.42578125" style="4" bestFit="1" customWidth="1"/>
    <col min="15" max="15" width="12.5703125" style="4" bestFit="1" customWidth="1"/>
    <col min="16" max="16" width="13.28515625" style="4" customWidth="1"/>
    <col min="17" max="17" width="11.7109375" style="4" bestFit="1" customWidth="1"/>
    <col min="18" max="18" width="9.85546875" style="4" customWidth="1"/>
    <col min="19" max="19" width="12.5703125" style="4" bestFit="1" customWidth="1"/>
    <col min="20" max="20" width="9.28515625" style="4" bestFit="1" customWidth="1"/>
    <col min="21" max="16384" width="9.140625" style="4"/>
  </cols>
  <sheetData>
    <row r="1" spans="1:20">
      <c r="A1" s="54" t="s">
        <v>55</v>
      </c>
      <c r="B1" s="54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72" t="s">
        <v>73</v>
      </c>
      <c r="Q1" s="72"/>
      <c r="R1" s="72"/>
      <c r="S1" s="72"/>
      <c r="T1" s="12"/>
    </row>
    <row r="2" spans="1:20" ht="30" customHeight="1">
      <c r="A2" s="77" t="s">
        <v>75</v>
      </c>
      <c r="B2" s="77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2" t="s">
        <v>81</v>
      </c>
      <c r="Q2" s="72"/>
      <c r="R2" s="72"/>
      <c r="S2" s="72"/>
      <c r="T2" s="12"/>
    </row>
    <row r="3" spans="1:20" ht="20.100000000000001" customHeight="1">
      <c r="A3" s="78" t="s">
        <v>76</v>
      </c>
      <c r="B3" s="79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85" t="s">
        <v>76</v>
      </c>
      <c r="Q3" s="85"/>
      <c r="R3" s="85"/>
      <c r="S3" s="85"/>
      <c r="T3" s="12"/>
    </row>
    <row r="4" spans="1:20">
      <c r="A4" s="77" t="s">
        <v>77</v>
      </c>
      <c r="B4" s="77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72" t="s">
        <v>82</v>
      </c>
      <c r="Q4" s="72"/>
      <c r="R4" s="72"/>
      <c r="S4" s="72"/>
      <c r="T4" s="12"/>
    </row>
    <row r="5" spans="1:20" ht="20.100000000000001" customHeight="1">
      <c r="A5" s="78" t="s">
        <v>78</v>
      </c>
      <c r="B5" s="79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85" t="s">
        <v>78</v>
      </c>
      <c r="Q5" s="85"/>
      <c r="R5" s="85"/>
      <c r="S5" s="85"/>
      <c r="T5" s="12"/>
    </row>
    <row r="6" spans="1:20" ht="20.100000000000001" customHeight="1">
      <c r="A6" s="78"/>
      <c r="B6" s="78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72"/>
      <c r="Q6" s="72"/>
      <c r="R6" s="72"/>
      <c r="S6" s="72"/>
      <c r="T6" s="12"/>
    </row>
    <row r="7" spans="1:20">
      <c r="A7" s="74" t="s">
        <v>79</v>
      </c>
      <c r="B7" s="74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86" t="s">
        <v>83</v>
      </c>
      <c r="Q7" s="86"/>
      <c r="R7" s="86"/>
      <c r="S7" s="86"/>
      <c r="T7" s="12"/>
    </row>
    <row r="8" spans="1:20" ht="20.100000000000001" customHeight="1">
      <c r="A8" s="73" t="s">
        <v>80</v>
      </c>
      <c r="B8" s="73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87" t="s">
        <v>84</v>
      </c>
      <c r="Q8" s="88"/>
      <c r="R8" s="88"/>
      <c r="S8" s="88"/>
      <c r="T8" s="12"/>
    </row>
    <row r="9" spans="1:20">
      <c r="A9" s="74"/>
      <c r="B9" s="74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72"/>
      <c r="Q9" s="72"/>
      <c r="R9" s="72"/>
      <c r="S9" s="72"/>
      <c r="T9" s="12"/>
    </row>
    <row r="10" spans="1:20" ht="15" customHeight="1">
      <c r="A10" s="74" t="s">
        <v>74</v>
      </c>
      <c r="B10" s="74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72" t="s">
        <v>155</v>
      </c>
      <c r="Q10" s="72"/>
      <c r="R10" s="72"/>
      <c r="S10" s="72"/>
      <c r="T10" s="12"/>
    </row>
    <row r="11" spans="1:20" ht="31.5" customHeight="1">
      <c r="A11" s="51"/>
      <c r="B11" s="82" t="s">
        <v>149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12"/>
      <c r="Q11" s="12"/>
      <c r="R11" s="12"/>
      <c r="S11" s="12"/>
      <c r="T11" s="12"/>
    </row>
    <row r="12" spans="1:20">
      <c r="N12" s="83"/>
      <c r="O12" s="83"/>
      <c r="P12" s="83"/>
      <c r="Q12" s="83"/>
      <c r="R12" s="84"/>
      <c r="S12" s="8" t="s">
        <v>60</v>
      </c>
      <c r="T12" s="12"/>
    </row>
    <row r="13" spans="1:20" ht="15" customHeight="1">
      <c r="F13" s="83" t="s">
        <v>154</v>
      </c>
      <c r="G13" s="83"/>
      <c r="H13" s="83"/>
      <c r="I13" s="83"/>
      <c r="J13" s="83"/>
      <c r="K13" s="83"/>
      <c r="N13" s="75" t="s">
        <v>61</v>
      </c>
      <c r="O13" s="75"/>
      <c r="P13" s="75"/>
      <c r="Q13" s="75"/>
      <c r="R13" s="76"/>
      <c r="S13" s="13"/>
      <c r="T13" s="12"/>
    </row>
    <row r="14" spans="1:20">
      <c r="N14" s="75" t="s">
        <v>62</v>
      </c>
      <c r="O14" s="75"/>
      <c r="P14" s="75"/>
      <c r="Q14" s="75"/>
      <c r="R14" s="76"/>
      <c r="S14" s="14" t="s">
        <v>90</v>
      </c>
      <c r="T14" s="12"/>
    </row>
    <row r="15" spans="1:20" ht="15" customHeight="1">
      <c r="A15" s="4" t="s">
        <v>56</v>
      </c>
      <c r="B15" s="80" t="s">
        <v>77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75" t="s">
        <v>63</v>
      </c>
      <c r="O15" s="75"/>
      <c r="P15" s="75"/>
      <c r="Q15" s="75"/>
      <c r="R15" s="76"/>
      <c r="S15" s="14" t="s">
        <v>86</v>
      </c>
      <c r="T15" s="12"/>
    </row>
    <row r="16" spans="1:20">
      <c r="N16" s="75" t="s">
        <v>62</v>
      </c>
      <c r="O16" s="75"/>
      <c r="P16" s="75"/>
      <c r="Q16" s="75"/>
      <c r="R16" s="76"/>
      <c r="S16" s="14" t="s">
        <v>85</v>
      </c>
      <c r="T16" s="12"/>
    </row>
    <row r="17" spans="1:20" ht="30.75" customHeight="1">
      <c r="A17" s="4" t="s">
        <v>57</v>
      </c>
      <c r="B17" s="80" t="s">
        <v>87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75" t="s">
        <v>64</v>
      </c>
      <c r="O17" s="75"/>
      <c r="P17" s="75"/>
      <c r="Q17" s="75"/>
      <c r="R17" s="76"/>
      <c r="S17" s="8">
        <v>2625018855</v>
      </c>
      <c r="T17" s="12"/>
    </row>
    <row r="18" spans="1:20">
      <c r="N18" s="75" t="s">
        <v>65</v>
      </c>
      <c r="O18" s="75"/>
      <c r="P18" s="75"/>
      <c r="Q18" s="75"/>
      <c r="R18" s="76"/>
      <c r="S18" s="8">
        <v>262501001</v>
      </c>
      <c r="T18" s="12"/>
    </row>
    <row r="19" spans="1:20">
      <c r="A19" s="4" t="s">
        <v>58</v>
      </c>
      <c r="B19" s="71"/>
      <c r="C19" s="71"/>
      <c r="N19" s="75" t="s">
        <v>66</v>
      </c>
      <c r="O19" s="75"/>
      <c r="P19" s="75"/>
      <c r="Q19" s="75"/>
      <c r="R19" s="76"/>
      <c r="S19" s="5">
        <v>383</v>
      </c>
    </row>
    <row r="20" spans="1:20">
      <c r="N20" s="75"/>
      <c r="O20" s="75"/>
      <c r="P20" s="75"/>
      <c r="Q20" s="75"/>
      <c r="R20" s="81"/>
      <c r="S20" s="9"/>
    </row>
    <row r="21" spans="1:20">
      <c r="A21" s="83" t="s">
        <v>59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3" spans="1:20" s="6" customFormat="1">
      <c r="A23" s="92" t="s">
        <v>54</v>
      </c>
      <c r="B23" s="92" t="s">
        <v>46</v>
      </c>
      <c r="C23" s="95" t="s">
        <v>47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</row>
    <row r="24" spans="1:20" s="6" customFormat="1">
      <c r="A24" s="93"/>
      <c r="B24" s="93"/>
      <c r="C24" s="89" t="s">
        <v>147</v>
      </c>
      <c r="D24" s="90"/>
      <c r="E24" s="90"/>
      <c r="F24" s="90"/>
      <c r="G24" s="90"/>
      <c r="H24" s="91"/>
      <c r="I24" s="89" t="s">
        <v>148</v>
      </c>
      <c r="J24" s="90"/>
      <c r="K24" s="90"/>
      <c r="L24" s="90"/>
      <c r="M24" s="90"/>
      <c r="N24" s="91"/>
      <c r="O24" s="89" t="s">
        <v>150</v>
      </c>
      <c r="P24" s="90"/>
      <c r="Q24" s="90"/>
      <c r="R24" s="90"/>
      <c r="S24" s="90"/>
      <c r="T24" s="91"/>
    </row>
    <row r="25" spans="1:20" s="6" customFormat="1">
      <c r="A25" s="93"/>
      <c r="B25" s="93"/>
      <c r="C25" s="92" t="s">
        <v>48</v>
      </c>
      <c r="D25" s="89" t="s">
        <v>49</v>
      </c>
      <c r="E25" s="90"/>
      <c r="F25" s="90"/>
      <c r="G25" s="90"/>
      <c r="H25" s="91"/>
      <c r="I25" s="92" t="s">
        <v>48</v>
      </c>
      <c r="J25" s="89" t="s">
        <v>49</v>
      </c>
      <c r="K25" s="90"/>
      <c r="L25" s="90"/>
      <c r="M25" s="90"/>
      <c r="N25" s="91"/>
      <c r="O25" s="92" t="s">
        <v>48</v>
      </c>
      <c r="P25" s="89" t="s">
        <v>49</v>
      </c>
      <c r="Q25" s="90"/>
      <c r="R25" s="90"/>
      <c r="S25" s="90"/>
      <c r="T25" s="91"/>
    </row>
    <row r="26" spans="1:20" s="6" customFormat="1" ht="24" customHeight="1">
      <c r="A26" s="93"/>
      <c r="B26" s="93"/>
      <c r="C26" s="93"/>
      <c r="D26" s="92" t="s">
        <v>102</v>
      </c>
      <c r="E26" s="92" t="s">
        <v>50</v>
      </c>
      <c r="F26" s="92" t="s">
        <v>51</v>
      </c>
      <c r="G26" s="89" t="s">
        <v>52</v>
      </c>
      <c r="H26" s="91"/>
      <c r="I26" s="93"/>
      <c r="J26" s="92" t="s">
        <v>102</v>
      </c>
      <c r="K26" s="92" t="s">
        <v>50</v>
      </c>
      <c r="L26" s="92" t="s">
        <v>51</v>
      </c>
      <c r="M26" s="89" t="s">
        <v>52</v>
      </c>
      <c r="N26" s="91"/>
      <c r="O26" s="93"/>
      <c r="P26" s="92" t="s">
        <v>102</v>
      </c>
      <c r="Q26" s="92" t="s">
        <v>50</v>
      </c>
      <c r="R26" s="92" t="s">
        <v>51</v>
      </c>
      <c r="S26" s="89" t="s">
        <v>52</v>
      </c>
      <c r="T26" s="91"/>
    </row>
    <row r="27" spans="1:20" s="6" customFormat="1" ht="42" customHeight="1">
      <c r="A27" s="94"/>
      <c r="B27" s="94"/>
      <c r="C27" s="94"/>
      <c r="D27" s="94"/>
      <c r="E27" s="94"/>
      <c r="F27" s="94"/>
      <c r="G27" s="53" t="s">
        <v>48</v>
      </c>
      <c r="H27" s="53" t="s">
        <v>53</v>
      </c>
      <c r="I27" s="94"/>
      <c r="J27" s="94"/>
      <c r="K27" s="94"/>
      <c r="L27" s="94"/>
      <c r="M27" s="53" t="s">
        <v>48</v>
      </c>
      <c r="N27" s="53" t="s">
        <v>53</v>
      </c>
      <c r="O27" s="94"/>
      <c r="P27" s="94"/>
      <c r="Q27" s="94"/>
      <c r="R27" s="94"/>
      <c r="S27" s="53" t="s">
        <v>48</v>
      </c>
      <c r="T27" s="53" t="s">
        <v>53</v>
      </c>
    </row>
    <row r="28" spans="1:20">
      <c r="A28" s="1" t="s">
        <v>0</v>
      </c>
      <c r="B28" s="22"/>
      <c r="C28" s="56">
        <f>D28+E28+F28+G28</f>
        <v>1039096.22</v>
      </c>
      <c r="D28" s="56">
        <v>0</v>
      </c>
      <c r="E28" s="56">
        <v>0</v>
      </c>
      <c r="F28" s="56">
        <v>0</v>
      </c>
      <c r="G28" s="56">
        <v>1039096.22</v>
      </c>
      <c r="H28" s="57">
        <v>0</v>
      </c>
      <c r="I28" s="56">
        <f>J28+K28+L28+M28</f>
        <v>0</v>
      </c>
      <c r="J28" s="56">
        <v>0</v>
      </c>
      <c r="K28" s="56">
        <v>0</v>
      </c>
      <c r="L28" s="56">
        <v>0</v>
      </c>
      <c r="M28" s="56">
        <v>0</v>
      </c>
      <c r="N28" s="57">
        <v>0</v>
      </c>
      <c r="O28" s="56">
        <f>P28+Q28+R28+S28</f>
        <v>0</v>
      </c>
      <c r="P28" s="56">
        <v>0</v>
      </c>
      <c r="Q28" s="56">
        <v>0</v>
      </c>
      <c r="R28" s="56">
        <v>0</v>
      </c>
      <c r="S28" s="56">
        <v>0</v>
      </c>
      <c r="T28" s="57">
        <v>0</v>
      </c>
    </row>
    <row r="29" spans="1:20" ht="38.25">
      <c r="A29" s="2" t="s">
        <v>1</v>
      </c>
      <c r="B29" s="22"/>
      <c r="C29" s="56">
        <f t="shared" ref="C29:C30" si="0">D29+E29+F29+G29</f>
        <v>0</v>
      </c>
      <c r="D29" s="56">
        <v>0</v>
      </c>
      <c r="E29" s="56">
        <v>0</v>
      </c>
      <c r="F29" s="56">
        <v>0</v>
      </c>
      <c r="G29" s="56">
        <v>0</v>
      </c>
      <c r="H29" s="57">
        <v>0</v>
      </c>
      <c r="I29" s="56">
        <f t="shared" ref="I29:I30" si="1">J29+K29+L29+M29</f>
        <v>0</v>
      </c>
      <c r="J29" s="56">
        <v>0</v>
      </c>
      <c r="K29" s="56">
        <v>0</v>
      </c>
      <c r="L29" s="56">
        <v>0</v>
      </c>
      <c r="M29" s="56">
        <v>0</v>
      </c>
      <c r="N29" s="57">
        <v>0</v>
      </c>
      <c r="O29" s="56">
        <f t="shared" ref="O29:O30" si="2">P29+Q29+R29+S29</f>
        <v>0</v>
      </c>
      <c r="P29" s="56">
        <v>0</v>
      </c>
      <c r="Q29" s="56">
        <v>0</v>
      </c>
      <c r="R29" s="56">
        <v>0</v>
      </c>
      <c r="S29" s="56">
        <v>0</v>
      </c>
      <c r="T29" s="57">
        <v>0</v>
      </c>
    </row>
    <row r="30" spans="1:20" ht="53.25" customHeight="1">
      <c r="A30" s="2" t="s">
        <v>2</v>
      </c>
      <c r="B30" s="22"/>
      <c r="C30" s="56">
        <f t="shared" si="0"/>
        <v>0</v>
      </c>
      <c r="D30" s="56">
        <v>0</v>
      </c>
      <c r="E30" s="56">
        <v>0</v>
      </c>
      <c r="F30" s="56">
        <v>0</v>
      </c>
      <c r="G30" s="56">
        <v>0</v>
      </c>
      <c r="H30" s="57">
        <v>0</v>
      </c>
      <c r="I30" s="56">
        <f t="shared" si="1"/>
        <v>0</v>
      </c>
      <c r="J30" s="56">
        <v>0</v>
      </c>
      <c r="K30" s="56">
        <v>0</v>
      </c>
      <c r="L30" s="56">
        <v>0</v>
      </c>
      <c r="M30" s="56">
        <v>0</v>
      </c>
      <c r="N30" s="57">
        <v>0</v>
      </c>
      <c r="O30" s="56">
        <f t="shared" si="2"/>
        <v>0</v>
      </c>
      <c r="P30" s="56">
        <v>0</v>
      </c>
      <c r="Q30" s="56">
        <v>0</v>
      </c>
      <c r="R30" s="56">
        <v>0</v>
      </c>
      <c r="S30" s="56">
        <v>0</v>
      </c>
      <c r="T30" s="57">
        <v>0</v>
      </c>
    </row>
    <row r="31" spans="1:20">
      <c r="A31" s="25" t="s">
        <v>3</v>
      </c>
      <c r="B31" s="24" t="s">
        <v>97</v>
      </c>
      <c r="C31" s="60">
        <f>C32+C44+C45+C47+C50</f>
        <v>79841176.270000011</v>
      </c>
      <c r="D31" s="60">
        <f>D32</f>
        <v>56855808.270000003</v>
      </c>
      <c r="E31" s="60">
        <f>E44</f>
        <v>7235368</v>
      </c>
      <c r="F31" s="58">
        <v>0</v>
      </c>
      <c r="G31" s="60">
        <f>G32+G44+G45+G47+G50</f>
        <v>15750000</v>
      </c>
      <c r="H31" s="59">
        <v>0</v>
      </c>
      <c r="I31" s="60">
        <f>I32+I44+I45+I47+I50</f>
        <v>72562737.75</v>
      </c>
      <c r="J31" s="60">
        <f>J32</f>
        <v>56812737.75</v>
      </c>
      <c r="K31" s="58">
        <f>K44</f>
        <v>0</v>
      </c>
      <c r="L31" s="58">
        <v>0</v>
      </c>
      <c r="M31" s="60">
        <f>M32+M44+M45+M47+M50</f>
        <v>15750000</v>
      </c>
      <c r="N31" s="59">
        <v>0</v>
      </c>
      <c r="O31" s="60">
        <f>O32+O44+O45+O47+O50</f>
        <v>73359269.170000002</v>
      </c>
      <c r="P31" s="60">
        <f>P32</f>
        <v>57609269.170000002</v>
      </c>
      <c r="Q31" s="58">
        <f>Q44</f>
        <v>0</v>
      </c>
      <c r="R31" s="58">
        <v>0</v>
      </c>
      <c r="S31" s="60">
        <f>S32+S44+S45+S47+S50</f>
        <v>15750000</v>
      </c>
      <c r="T31" s="59">
        <v>0</v>
      </c>
    </row>
    <row r="32" spans="1:20" ht="17.25" customHeight="1">
      <c r="A32" s="23" t="s">
        <v>4</v>
      </c>
      <c r="B32" s="24"/>
      <c r="C32" s="60">
        <f>D32+E32+F32+G32</f>
        <v>70870808.270000011</v>
      </c>
      <c r="D32" s="60">
        <v>56855808.270000003</v>
      </c>
      <c r="E32" s="58">
        <v>0</v>
      </c>
      <c r="F32" s="58">
        <v>0</v>
      </c>
      <c r="G32" s="60">
        <f>G33</f>
        <v>14015000</v>
      </c>
      <c r="H32" s="59">
        <v>0</v>
      </c>
      <c r="I32" s="60">
        <f>J32+K32+L32+M32</f>
        <v>70832737.75</v>
      </c>
      <c r="J32" s="60">
        <v>56812737.75</v>
      </c>
      <c r="K32" s="58">
        <v>0</v>
      </c>
      <c r="L32" s="58">
        <v>0</v>
      </c>
      <c r="M32" s="60">
        <f>M33</f>
        <v>14020000</v>
      </c>
      <c r="N32" s="59">
        <v>0</v>
      </c>
      <c r="O32" s="60">
        <f>P32+Q32+R32+S32</f>
        <v>71629269.170000002</v>
      </c>
      <c r="P32" s="60">
        <v>57609269.170000002</v>
      </c>
      <c r="Q32" s="58">
        <v>0</v>
      </c>
      <c r="R32" s="58">
        <v>0</v>
      </c>
      <c r="S32" s="60">
        <f>S33</f>
        <v>14020000</v>
      </c>
      <c r="T32" s="59">
        <v>0</v>
      </c>
    </row>
    <row r="33" spans="1:20" ht="38.25">
      <c r="A33" s="17" t="s">
        <v>5</v>
      </c>
      <c r="B33" s="26">
        <v>130</v>
      </c>
      <c r="C33" s="61">
        <f t="shared" ref="C33" si="3">D33+E33+F33+G33</f>
        <v>14015000</v>
      </c>
      <c r="D33" s="56">
        <v>0</v>
      </c>
      <c r="E33" s="56">
        <v>0</v>
      </c>
      <c r="F33" s="56">
        <v>0</v>
      </c>
      <c r="G33" s="61">
        <f>G34+G40</f>
        <v>14015000</v>
      </c>
      <c r="H33" s="57">
        <v>0</v>
      </c>
      <c r="I33" s="61">
        <f t="shared" ref="I33" si="4">J33+K33+L33+M33</f>
        <v>14020000</v>
      </c>
      <c r="J33" s="56">
        <v>0</v>
      </c>
      <c r="K33" s="56">
        <v>0</v>
      </c>
      <c r="L33" s="56">
        <v>0</v>
      </c>
      <c r="M33" s="61">
        <f>M34+M40</f>
        <v>14020000</v>
      </c>
      <c r="N33" s="57">
        <v>0</v>
      </c>
      <c r="O33" s="61">
        <f t="shared" ref="O33" si="5">P33+Q33+R33+S33</f>
        <v>14020000</v>
      </c>
      <c r="P33" s="56">
        <v>0</v>
      </c>
      <c r="Q33" s="56">
        <v>0</v>
      </c>
      <c r="R33" s="56">
        <v>0</v>
      </c>
      <c r="S33" s="61">
        <f>S34+S40</f>
        <v>14020000</v>
      </c>
      <c r="T33" s="57">
        <v>0</v>
      </c>
    </row>
    <row r="34" spans="1:20" ht="25.5">
      <c r="A34" s="18" t="s">
        <v>6</v>
      </c>
      <c r="B34" s="26">
        <v>130</v>
      </c>
      <c r="C34" s="56">
        <f>D34+E34+F34+G34</f>
        <v>7950000</v>
      </c>
      <c r="D34" s="56">
        <v>0</v>
      </c>
      <c r="E34" s="56">
        <v>0</v>
      </c>
      <c r="F34" s="56">
        <v>0</v>
      </c>
      <c r="G34" s="56">
        <f>G35</f>
        <v>7950000</v>
      </c>
      <c r="H34" s="57">
        <v>0</v>
      </c>
      <c r="I34" s="56">
        <f>J34+K34+L34+M34</f>
        <v>7950000</v>
      </c>
      <c r="J34" s="56">
        <v>0</v>
      </c>
      <c r="K34" s="56">
        <v>0</v>
      </c>
      <c r="L34" s="56">
        <v>0</v>
      </c>
      <c r="M34" s="56">
        <f>M35</f>
        <v>7950000</v>
      </c>
      <c r="N34" s="57">
        <v>0</v>
      </c>
      <c r="O34" s="56">
        <f>P34+Q34+R34+S34</f>
        <v>7950000</v>
      </c>
      <c r="P34" s="56">
        <v>0</v>
      </c>
      <c r="Q34" s="56">
        <v>0</v>
      </c>
      <c r="R34" s="56">
        <v>0</v>
      </c>
      <c r="S34" s="56">
        <f>S35</f>
        <v>7950000</v>
      </c>
      <c r="T34" s="57">
        <v>0</v>
      </c>
    </row>
    <row r="35" spans="1:20" ht="51">
      <c r="A35" s="19" t="s">
        <v>88</v>
      </c>
      <c r="B35" s="26">
        <v>130</v>
      </c>
      <c r="C35" s="56">
        <f t="shared" ref="C35:C43" si="6">D35+E35+F35+G35</f>
        <v>7950000</v>
      </c>
      <c r="D35" s="56">
        <v>0</v>
      </c>
      <c r="E35" s="56">
        <v>0</v>
      </c>
      <c r="F35" s="56">
        <v>0</v>
      </c>
      <c r="G35" s="56">
        <f>SUM(G36:G38)</f>
        <v>7950000</v>
      </c>
      <c r="H35" s="57">
        <v>0</v>
      </c>
      <c r="I35" s="56">
        <f t="shared" ref="I35:I43" si="7">J35+K35+L35+M35</f>
        <v>7950000</v>
      </c>
      <c r="J35" s="56">
        <v>0</v>
      </c>
      <c r="K35" s="56">
        <v>0</v>
      </c>
      <c r="L35" s="56">
        <v>0</v>
      </c>
      <c r="M35" s="56">
        <f>SUM(M36:M38)</f>
        <v>7950000</v>
      </c>
      <c r="N35" s="57">
        <v>0</v>
      </c>
      <c r="O35" s="56">
        <f t="shared" ref="O35:O43" si="8">P35+Q35+R35+S35</f>
        <v>7950000</v>
      </c>
      <c r="P35" s="56">
        <v>0</v>
      </c>
      <c r="Q35" s="56">
        <v>0</v>
      </c>
      <c r="R35" s="56">
        <v>0</v>
      </c>
      <c r="S35" s="56">
        <f>SUM(S36:S38)</f>
        <v>7950000</v>
      </c>
      <c r="T35" s="57">
        <v>0</v>
      </c>
    </row>
    <row r="36" spans="1:20" ht="51">
      <c r="A36" s="20" t="s">
        <v>7</v>
      </c>
      <c r="B36" s="26">
        <v>130</v>
      </c>
      <c r="C36" s="56">
        <f t="shared" si="6"/>
        <v>4000000</v>
      </c>
      <c r="D36" s="56">
        <v>0</v>
      </c>
      <c r="E36" s="56">
        <v>0</v>
      </c>
      <c r="F36" s="56">
        <v>0</v>
      </c>
      <c r="G36" s="56">
        <v>4000000</v>
      </c>
      <c r="H36" s="57">
        <v>0</v>
      </c>
      <c r="I36" s="56">
        <f t="shared" si="7"/>
        <v>4000000</v>
      </c>
      <c r="J36" s="56">
        <v>0</v>
      </c>
      <c r="K36" s="56">
        <v>0</v>
      </c>
      <c r="L36" s="56">
        <v>0</v>
      </c>
      <c r="M36" s="56">
        <v>4000000</v>
      </c>
      <c r="N36" s="57">
        <v>0</v>
      </c>
      <c r="O36" s="56">
        <f t="shared" si="8"/>
        <v>4000000</v>
      </c>
      <c r="P36" s="56">
        <v>0</v>
      </c>
      <c r="Q36" s="56">
        <v>0</v>
      </c>
      <c r="R36" s="56">
        <v>0</v>
      </c>
      <c r="S36" s="56">
        <v>4000000</v>
      </c>
      <c r="T36" s="57">
        <v>0</v>
      </c>
    </row>
    <row r="37" spans="1:20" ht="38.25">
      <c r="A37" s="20" t="s">
        <v>8</v>
      </c>
      <c r="B37" s="26">
        <v>130</v>
      </c>
      <c r="C37" s="56">
        <f t="shared" si="6"/>
        <v>450000</v>
      </c>
      <c r="D37" s="56">
        <v>0</v>
      </c>
      <c r="E37" s="56">
        <v>0</v>
      </c>
      <c r="F37" s="56">
        <v>0</v>
      </c>
      <c r="G37" s="56">
        <v>450000</v>
      </c>
      <c r="H37" s="57">
        <v>0</v>
      </c>
      <c r="I37" s="56">
        <f t="shared" si="7"/>
        <v>450000</v>
      </c>
      <c r="J37" s="56">
        <v>0</v>
      </c>
      <c r="K37" s="56">
        <v>0</v>
      </c>
      <c r="L37" s="56">
        <v>0</v>
      </c>
      <c r="M37" s="56">
        <v>450000</v>
      </c>
      <c r="N37" s="57">
        <v>0</v>
      </c>
      <c r="O37" s="56">
        <f t="shared" si="8"/>
        <v>450000</v>
      </c>
      <c r="P37" s="56">
        <v>0</v>
      </c>
      <c r="Q37" s="56">
        <v>0</v>
      </c>
      <c r="R37" s="56">
        <v>0</v>
      </c>
      <c r="S37" s="56">
        <v>450000</v>
      </c>
      <c r="T37" s="57">
        <v>0</v>
      </c>
    </row>
    <row r="38" spans="1:20" ht="29.25" customHeight="1">
      <c r="A38" s="20" t="s">
        <v>9</v>
      </c>
      <c r="B38" s="26">
        <v>130</v>
      </c>
      <c r="C38" s="56">
        <f t="shared" si="6"/>
        <v>3500000</v>
      </c>
      <c r="D38" s="56">
        <v>0</v>
      </c>
      <c r="E38" s="56">
        <v>0</v>
      </c>
      <c r="F38" s="56">
        <v>0</v>
      </c>
      <c r="G38" s="56">
        <f>G39</f>
        <v>3500000</v>
      </c>
      <c r="H38" s="57">
        <v>0</v>
      </c>
      <c r="I38" s="56">
        <f t="shared" si="7"/>
        <v>3500000</v>
      </c>
      <c r="J38" s="56">
        <v>0</v>
      </c>
      <c r="K38" s="56">
        <v>0</v>
      </c>
      <c r="L38" s="56">
        <v>0</v>
      </c>
      <c r="M38" s="56">
        <f>SUM(M39:M39)</f>
        <v>3500000</v>
      </c>
      <c r="N38" s="57">
        <v>0</v>
      </c>
      <c r="O38" s="56">
        <f t="shared" si="8"/>
        <v>3500000</v>
      </c>
      <c r="P38" s="56">
        <v>0</v>
      </c>
      <c r="Q38" s="56">
        <v>0</v>
      </c>
      <c r="R38" s="56">
        <v>0</v>
      </c>
      <c r="S38" s="56">
        <f>SUM(S39:S39)</f>
        <v>3500000</v>
      </c>
      <c r="T38" s="57">
        <v>0</v>
      </c>
    </row>
    <row r="39" spans="1:20" ht="39.75" customHeight="1">
      <c r="A39" s="21" t="s">
        <v>91</v>
      </c>
      <c r="B39" s="26">
        <v>130</v>
      </c>
      <c r="C39" s="56">
        <f t="shared" si="6"/>
        <v>3500000</v>
      </c>
      <c r="D39" s="56">
        <v>0</v>
      </c>
      <c r="E39" s="56">
        <v>0</v>
      </c>
      <c r="F39" s="56">
        <v>0</v>
      </c>
      <c r="G39" s="56">
        <v>3500000</v>
      </c>
      <c r="H39" s="57">
        <v>0</v>
      </c>
      <c r="I39" s="56">
        <f t="shared" si="7"/>
        <v>3500000</v>
      </c>
      <c r="J39" s="56">
        <v>0</v>
      </c>
      <c r="K39" s="56">
        <v>0</v>
      </c>
      <c r="L39" s="56">
        <v>0</v>
      </c>
      <c r="M39" s="56">
        <v>3500000</v>
      </c>
      <c r="N39" s="57">
        <v>0</v>
      </c>
      <c r="O39" s="56">
        <f t="shared" si="8"/>
        <v>3500000</v>
      </c>
      <c r="P39" s="56">
        <v>0</v>
      </c>
      <c r="Q39" s="56">
        <v>0</v>
      </c>
      <c r="R39" s="56">
        <v>0</v>
      </c>
      <c r="S39" s="56">
        <v>3500000</v>
      </c>
      <c r="T39" s="57">
        <v>0</v>
      </c>
    </row>
    <row r="40" spans="1:20">
      <c r="A40" s="18" t="s">
        <v>10</v>
      </c>
      <c r="B40" s="26">
        <v>130</v>
      </c>
      <c r="C40" s="56">
        <f t="shared" si="6"/>
        <v>6065000</v>
      </c>
      <c r="D40" s="56">
        <v>0</v>
      </c>
      <c r="E40" s="56">
        <v>0</v>
      </c>
      <c r="F40" s="56">
        <v>0</v>
      </c>
      <c r="G40" s="56">
        <f>SUM(G41:G43)</f>
        <v>6065000</v>
      </c>
      <c r="H40" s="57">
        <v>0</v>
      </c>
      <c r="I40" s="56">
        <f t="shared" si="7"/>
        <v>6070000</v>
      </c>
      <c r="J40" s="56">
        <v>0</v>
      </c>
      <c r="K40" s="56">
        <v>0</v>
      </c>
      <c r="L40" s="56">
        <v>0</v>
      </c>
      <c r="M40" s="56">
        <f>SUM(M41:M43)</f>
        <v>6070000</v>
      </c>
      <c r="N40" s="57">
        <v>0</v>
      </c>
      <c r="O40" s="56">
        <f t="shared" si="8"/>
        <v>6070000</v>
      </c>
      <c r="P40" s="56">
        <v>0</v>
      </c>
      <c r="Q40" s="56">
        <v>0</v>
      </c>
      <c r="R40" s="56">
        <v>0</v>
      </c>
      <c r="S40" s="56">
        <f>SUM(S41:S43)</f>
        <v>6070000</v>
      </c>
      <c r="T40" s="57">
        <v>0</v>
      </c>
    </row>
    <row r="41" spans="1:20" ht="51">
      <c r="A41" s="19" t="s">
        <v>11</v>
      </c>
      <c r="B41" s="26">
        <v>130</v>
      </c>
      <c r="C41" s="56">
        <f t="shared" si="6"/>
        <v>1720000</v>
      </c>
      <c r="D41" s="56">
        <v>0</v>
      </c>
      <c r="E41" s="56">
        <v>0</v>
      </c>
      <c r="F41" s="56">
        <v>0</v>
      </c>
      <c r="G41" s="56">
        <v>1720000</v>
      </c>
      <c r="H41" s="57">
        <v>0</v>
      </c>
      <c r="I41" s="56">
        <f t="shared" si="7"/>
        <v>1700000</v>
      </c>
      <c r="J41" s="56">
        <v>0</v>
      </c>
      <c r="K41" s="56">
        <v>0</v>
      </c>
      <c r="L41" s="56">
        <v>0</v>
      </c>
      <c r="M41" s="56">
        <v>1700000</v>
      </c>
      <c r="N41" s="57">
        <v>0</v>
      </c>
      <c r="O41" s="56">
        <f t="shared" si="8"/>
        <v>1700000</v>
      </c>
      <c r="P41" s="56">
        <v>0</v>
      </c>
      <c r="Q41" s="56">
        <v>0</v>
      </c>
      <c r="R41" s="56">
        <v>0</v>
      </c>
      <c r="S41" s="56">
        <v>1700000</v>
      </c>
      <c r="T41" s="57">
        <v>0</v>
      </c>
    </row>
    <row r="42" spans="1:20">
      <c r="A42" s="19" t="s">
        <v>12</v>
      </c>
      <c r="B42" s="26">
        <v>130</v>
      </c>
      <c r="C42" s="56">
        <f t="shared" si="6"/>
        <v>90000</v>
      </c>
      <c r="D42" s="56">
        <v>0</v>
      </c>
      <c r="E42" s="56">
        <v>0</v>
      </c>
      <c r="F42" s="56">
        <v>0</v>
      </c>
      <c r="G42" s="56">
        <v>90000</v>
      </c>
      <c r="H42" s="57">
        <v>0</v>
      </c>
      <c r="I42" s="56">
        <f t="shared" si="7"/>
        <v>115000</v>
      </c>
      <c r="J42" s="56">
        <v>0</v>
      </c>
      <c r="K42" s="56">
        <v>0</v>
      </c>
      <c r="L42" s="56">
        <v>0</v>
      </c>
      <c r="M42" s="56">
        <v>115000</v>
      </c>
      <c r="N42" s="57">
        <v>0</v>
      </c>
      <c r="O42" s="56">
        <f t="shared" si="8"/>
        <v>115000</v>
      </c>
      <c r="P42" s="56">
        <v>0</v>
      </c>
      <c r="Q42" s="56">
        <v>0</v>
      </c>
      <c r="R42" s="56">
        <v>0</v>
      </c>
      <c r="S42" s="56">
        <v>115000</v>
      </c>
      <c r="T42" s="57">
        <v>0</v>
      </c>
    </row>
    <row r="43" spans="1:20">
      <c r="A43" s="19" t="s">
        <v>13</v>
      </c>
      <c r="B43" s="26">
        <v>130</v>
      </c>
      <c r="C43" s="56">
        <f t="shared" si="6"/>
        <v>4255000</v>
      </c>
      <c r="D43" s="56">
        <v>0</v>
      </c>
      <c r="E43" s="56">
        <v>0</v>
      </c>
      <c r="F43" s="56">
        <v>0</v>
      </c>
      <c r="G43" s="56">
        <v>4255000</v>
      </c>
      <c r="H43" s="57">
        <v>0</v>
      </c>
      <c r="I43" s="56">
        <f t="shared" si="7"/>
        <v>4255000</v>
      </c>
      <c r="J43" s="56">
        <v>0</v>
      </c>
      <c r="K43" s="56">
        <v>0</v>
      </c>
      <c r="L43" s="56">
        <v>0</v>
      </c>
      <c r="M43" s="56">
        <v>4255000</v>
      </c>
      <c r="N43" s="57">
        <v>0</v>
      </c>
      <c r="O43" s="56">
        <f t="shared" si="8"/>
        <v>4255000</v>
      </c>
      <c r="P43" s="56">
        <v>0</v>
      </c>
      <c r="Q43" s="56">
        <v>0</v>
      </c>
      <c r="R43" s="56">
        <v>0</v>
      </c>
      <c r="S43" s="56">
        <v>4255000</v>
      </c>
      <c r="T43" s="57">
        <v>0</v>
      </c>
    </row>
    <row r="44" spans="1:20" ht="25.5">
      <c r="A44" s="23" t="s">
        <v>14</v>
      </c>
      <c r="B44" s="27">
        <v>180</v>
      </c>
      <c r="C44" s="62">
        <f>E44</f>
        <v>7235368</v>
      </c>
      <c r="D44" s="62">
        <v>0</v>
      </c>
      <c r="E44" s="63">
        <v>7235368</v>
      </c>
      <c r="F44" s="62">
        <v>0</v>
      </c>
      <c r="G44" s="63">
        <v>0</v>
      </c>
      <c r="H44" s="64">
        <v>0</v>
      </c>
      <c r="I44" s="62">
        <f>K44</f>
        <v>0</v>
      </c>
      <c r="J44" s="62">
        <v>0</v>
      </c>
      <c r="K44" s="62">
        <v>0</v>
      </c>
      <c r="L44" s="62">
        <v>0</v>
      </c>
      <c r="M44" s="63">
        <v>0</v>
      </c>
      <c r="N44" s="64">
        <v>0</v>
      </c>
      <c r="O44" s="62">
        <f>Q44</f>
        <v>0</v>
      </c>
      <c r="P44" s="62">
        <v>0</v>
      </c>
      <c r="Q44" s="62">
        <v>0</v>
      </c>
      <c r="R44" s="62">
        <v>0</v>
      </c>
      <c r="S44" s="63">
        <v>0</v>
      </c>
      <c r="T44" s="64">
        <v>0</v>
      </c>
    </row>
    <row r="45" spans="1:20">
      <c r="A45" s="23" t="s">
        <v>15</v>
      </c>
      <c r="B45" s="27">
        <v>440</v>
      </c>
      <c r="C45" s="62">
        <f t="shared" ref="C45:C46" si="9">D45+E45+F45+G45</f>
        <v>30000</v>
      </c>
      <c r="D45" s="62">
        <v>0</v>
      </c>
      <c r="E45" s="62">
        <v>0</v>
      </c>
      <c r="F45" s="62">
        <v>0</v>
      </c>
      <c r="G45" s="62">
        <v>30000</v>
      </c>
      <c r="H45" s="64">
        <v>0</v>
      </c>
      <c r="I45" s="62">
        <f t="shared" ref="I45:I46" si="10">J45+K45+L45+M45</f>
        <v>25000</v>
      </c>
      <c r="J45" s="62">
        <v>0</v>
      </c>
      <c r="K45" s="62">
        <v>0</v>
      </c>
      <c r="L45" s="62">
        <v>0</v>
      </c>
      <c r="M45" s="62">
        <f>M46</f>
        <v>25000</v>
      </c>
      <c r="N45" s="64">
        <v>0</v>
      </c>
      <c r="O45" s="62">
        <f t="shared" ref="O45:O46" si="11">P45+Q45+R45+S45</f>
        <v>25000</v>
      </c>
      <c r="P45" s="62">
        <v>0</v>
      </c>
      <c r="Q45" s="62">
        <v>0</v>
      </c>
      <c r="R45" s="62">
        <v>0</v>
      </c>
      <c r="S45" s="62">
        <f>S46</f>
        <v>25000</v>
      </c>
      <c r="T45" s="64">
        <v>0</v>
      </c>
    </row>
    <row r="46" spans="1:20" ht="38.25">
      <c r="A46" s="17" t="s">
        <v>92</v>
      </c>
      <c r="B46" s="26">
        <v>440</v>
      </c>
      <c r="C46" s="65">
        <f t="shared" si="9"/>
        <v>25000</v>
      </c>
      <c r="D46" s="65">
        <v>0</v>
      </c>
      <c r="E46" s="65">
        <v>0</v>
      </c>
      <c r="F46" s="65">
        <v>0</v>
      </c>
      <c r="G46" s="65">
        <v>25000</v>
      </c>
      <c r="H46" s="66">
        <v>0</v>
      </c>
      <c r="I46" s="65">
        <f t="shared" si="10"/>
        <v>25000</v>
      </c>
      <c r="J46" s="65">
        <v>0</v>
      </c>
      <c r="K46" s="65">
        <v>0</v>
      </c>
      <c r="L46" s="65">
        <v>0</v>
      </c>
      <c r="M46" s="65">
        <v>25000</v>
      </c>
      <c r="N46" s="66">
        <v>0</v>
      </c>
      <c r="O46" s="65">
        <f t="shared" si="11"/>
        <v>25000</v>
      </c>
      <c r="P46" s="65">
        <v>0</v>
      </c>
      <c r="Q46" s="65">
        <v>0</v>
      </c>
      <c r="R46" s="65">
        <v>0</v>
      </c>
      <c r="S46" s="65">
        <v>25000</v>
      </c>
      <c r="T46" s="66">
        <v>0</v>
      </c>
    </row>
    <row r="47" spans="1:20">
      <c r="A47" s="23" t="s">
        <v>16</v>
      </c>
      <c r="B47" s="27">
        <v>150</v>
      </c>
      <c r="C47" s="62">
        <f>D47+E47+F47+G47</f>
        <v>2000000</v>
      </c>
      <c r="D47" s="62">
        <v>0</v>
      </c>
      <c r="E47" s="62">
        <v>0</v>
      </c>
      <c r="F47" s="62">
        <v>0</v>
      </c>
      <c r="G47" s="62">
        <f>G48+G49</f>
        <v>2000000</v>
      </c>
      <c r="H47" s="64">
        <v>0</v>
      </c>
      <c r="I47" s="62">
        <f>J47+K47+L47+M47</f>
        <v>2000000</v>
      </c>
      <c r="J47" s="62">
        <v>0</v>
      </c>
      <c r="K47" s="62">
        <v>0</v>
      </c>
      <c r="L47" s="62">
        <v>0</v>
      </c>
      <c r="M47" s="62">
        <f>M48+M49</f>
        <v>2000000</v>
      </c>
      <c r="N47" s="64">
        <v>0</v>
      </c>
      <c r="O47" s="62">
        <f>P47+Q47+R47+S47</f>
        <v>2000000</v>
      </c>
      <c r="P47" s="62">
        <v>0</v>
      </c>
      <c r="Q47" s="62">
        <v>0</v>
      </c>
      <c r="R47" s="62">
        <v>0</v>
      </c>
      <c r="S47" s="62">
        <f>S48+S49</f>
        <v>2000000</v>
      </c>
      <c r="T47" s="64">
        <v>0</v>
      </c>
    </row>
    <row r="48" spans="1:20">
      <c r="A48" s="17" t="s">
        <v>93</v>
      </c>
      <c r="B48" s="26">
        <v>150</v>
      </c>
      <c r="C48" s="65">
        <f t="shared" ref="C48:C52" si="12">D48+E48+F48+G48</f>
        <v>0</v>
      </c>
      <c r="D48" s="65">
        <v>0</v>
      </c>
      <c r="E48" s="65">
        <v>0</v>
      </c>
      <c r="F48" s="65">
        <v>0</v>
      </c>
      <c r="G48" s="65"/>
      <c r="H48" s="66">
        <v>0</v>
      </c>
      <c r="I48" s="65">
        <f t="shared" ref="I48:I52" si="13">J48+K48+L48+M48</f>
        <v>0</v>
      </c>
      <c r="J48" s="65">
        <v>0</v>
      </c>
      <c r="K48" s="65">
        <v>0</v>
      </c>
      <c r="L48" s="65">
        <v>0</v>
      </c>
      <c r="M48" s="65"/>
      <c r="N48" s="66">
        <v>0</v>
      </c>
      <c r="O48" s="65">
        <f t="shared" ref="O48:O52" si="14">P48+Q48+R48+S48</f>
        <v>0</v>
      </c>
      <c r="P48" s="65">
        <v>0</v>
      </c>
      <c r="Q48" s="65">
        <v>0</v>
      </c>
      <c r="R48" s="65">
        <v>0</v>
      </c>
      <c r="S48" s="65"/>
      <c r="T48" s="66">
        <v>0</v>
      </c>
    </row>
    <row r="49" spans="1:20">
      <c r="A49" s="17" t="s">
        <v>94</v>
      </c>
      <c r="B49" s="26">
        <v>150</v>
      </c>
      <c r="C49" s="65">
        <f t="shared" si="12"/>
        <v>2000000</v>
      </c>
      <c r="D49" s="65">
        <v>0</v>
      </c>
      <c r="E49" s="65">
        <v>0</v>
      </c>
      <c r="F49" s="65">
        <v>0</v>
      </c>
      <c r="G49" s="65">
        <v>2000000</v>
      </c>
      <c r="H49" s="66">
        <v>0</v>
      </c>
      <c r="I49" s="65">
        <f t="shared" si="13"/>
        <v>2000000</v>
      </c>
      <c r="J49" s="65">
        <v>0</v>
      </c>
      <c r="K49" s="65">
        <v>0</v>
      </c>
      <c r="L49" s="65">
        <v>0</v>
      </c>
      <c r="M49" s="65">
        <v>2000000</v>
      </c>
      <c r="N49" s="66">
        <v>0</v>
      </c>
      <c r="O49" s="65">
        <f t="shared" si="14"/>
        <v>2000000</v>
      </c>
      <c r="P49" s="65">
        <v>0</v>
      </c>
      <c r="Q49" s="65">
        <v>0</v>
      </c>
      <c r="R49" s="65">
        <v>0</v>
      </c>
      <c r="S49" s="65">
        <v>2000000</v>
      </c>
      <c r="T49" s="66">
        <v>0</v>
      </c>
    </row>
    <row r="50" spans="1:20">
      <c r="A50" s="23" t="s">
        <v>98</v>
      </c>
      <c r="B50" s="27">
        <v>189</v>
      </c>
      <c r="C50" s="62">
        <f t="shared" si="12"/>
        <v>-295000</v>
      </c>
      <c r="D50" s="62">
        <v>0</v>
      </c>
      <c r="E50" s="62">
        <v>0</v>
      </c>
      <c r="F50" s="62">
        <v>0</v>
      </c>
      <c r="G50" s="62">
        <f>G51+G52</f>
        <v>-295000</v>
      </c>
      <c r="H50" s="64">
        <v>0</v>
      </c>
      <c r="I50" s="62">
        <f t="shared" si="13"/>
        <v>-295000</v>
      </c>
      <c r="J50" s="62">
        <v>0</v>
      </c>
      <c r="K50" s="62">
        <v>0</v>
      </c>
      <c r="L50" s="62">
        <v>0</v>
      </c>
      <c r="M50" s="62">
        <f>M51+M52</f>
        <v>-295000</v>
      </c>
      <c r="N50" s="64">
        <v>0</v>
      </c>
      <c r="O50" s="62">
        <f t="shared" si="14"/>
        <v>-295000</v>
      </c>
      <c r="P50" s="62">
        <v>0</v>
      </c>
      <c r="Q50" s="62">
        <v>0</v>
      </c>
      <c r="R50" s="62">
        <v>0</v>
      </c>
      <c r="S50" s="62">
        <f>S51+S52</f>
        <v>-295000</v>
      </c>
      <c r="T50" s="64">
        <v>0</v>
      </c>
    </row>
    <row r="51" spans="1:20" ht="25.5">
      <c r="A51" s="17" t="s">
        <v>95</v>
      </c>
      <c r="B51" s="26">
        <v>189</v>
      </c>
      <c r="C51" s="65">
        <f t="shared" si="12"/>
        <v>-45000</v>
      </c>
      <c r="D51" s="65">
        <v>0</v>
      </c>
      <c r="E51" s="65">
        <v>0</v>
      </c>
      <c r="F51" s="65">
        <v>0</v>
      </c>
      <c r="G51" s="65">
        <v>-45000</v>
      </c>
      <c r="H51" s="66">
        <v>0</v>
      </c>
      <c r="I51" s="65">
        <f t="shared" si="13"/>
        <v>-45000</v>
      </c>
      <c r="J51" s="65">
        <v>0</v>
      </c>
      <c r="K51" s="65">
        <v>0</v>
      </c>
      <c r="L51" s="65">
        <v>0</v>
      </c>
      <c r="M51" s="65">
        <v>-45000</v>
      </c>
      <c r="N51" s="66">
        <v>0</v>
      </c>
      <c r="O51" s="65">
        <f t="shared" si="14"/>
        <v>-45000</v>
      </c>
      <c r="P51" s="65">
        <v>0</v>
      </c>
      <c r="Q51" s="65">
        <v>0</v>
      </c>
      <c r="R51" s="65">
        <v>0</v>
      </c>
      <c r="S51" s="65">
        <v>-45000</v>
      </c>
      <c r="T51" s="66">
        <v>0</v>
      </c>
    </row>
    <row r="52" spans="1:20">
      <c r="A52" s="17" t="s">
        <v>96</v>
      </c>
      <c r="B52" s="26">
        <v>189</v>
      </c>
      <c r="C52" s="65">
        <f t="shared" si="12"/>
        <v>-250000</v>
      </c>
      <c r="D52" s="65">
        <v>0</v>
      </c>
      <c r="E52" s="65">
        <v>0</v>
      </c>
      <c r="F52" s="65">
        <v>0</v>
      </c>
      <c r="G52" s="65">
        <v>-250000</v>
      </c>
      <c r="H52" s="66">
        <v>0</v>
      </c>
      <c r="I52" s="65">
        <f t="shared" si="13"/>
        <v>-250000</v>
      </c>
      <c r="J52" s="65">
        <v>0</v>
      </c>
      <c r="K52" s="65">
        <v>0</v>
      </c>
      <c r="L52" s="65">
        <v>0</v>
      </c>
      <c r="M52" s="65">
        <v>-250000</v>
      </c>
      <c r="N52" s="66">
        <v>0</v>
      </c>
      <c r="O52" s="65">
        <f t="shared" si="14"/>
        <v>-250000</v>
      </c>
      <c r="P52" s="65">
        <v>0</v>
      </c>
      <c r="Q52" s="65">
        <v>0</v>
      </c>
      <c r="R52" s="65">
        <v>0</v>
      </c>
      <c r="S52" s="65">
        <v>-250000</v>
      </c>
      <c r="T52" s="66">
        <v>0</v>
      </c>
    </row>
    <row r="53" spans="1:20">
      <c r="A53" s="25" t="s">
        <v>17</v>
      </c>
      <c r="B53" s="27" t="s">
        <v>97</v>
      </c>
      <c r="C53" s="62">
        <f>C54+C64+C68+C72+C86</f>
        <v>83322062.479264006</v>
      </c>
      <c r="D53" s="62">
        <f>D54+D64+D68+D72</f>
        <v>56855808.271067992</v>
      </c>
      <c r="E53" s="62">
        <f>E54+E64+E68+E72+E66</f>
        <v>7235368</v>
      </c>
      <c r="F53" s="62">
        <f t="shared" ref="F53" si="15">F54+F64+F68+F72</f>
        <v>0</v>
      </c>
      <c r="G53" s="62">
        <f>G54+G64+G68+G72</f>
        <v>16789830.918196</v>
      </c>
      <c r="H53" s="64">
        <v>0</v>
      </c>
      <c r="I53" s="62">
        <f>I54+I64+I68+I72</f>
        <v>72562737.749264002</v>
      </c>
      <c r="J53" s="62">
        <f>J54+J64+J68+J72</f>
        <v>56812737.751067996</v>
      </c>
      <c r="K53" s="62">
        <f t="shared" ref="K53:M53" si="16">K54+K64+K68+K72</f>
        <v>0</v>
      </c>
      <c r="L53" s="62">
        <f t="shared" si="16"/>
        <v>0</v>
      </c>
      <c r="M53" s="62">
        <f t="shared" si="16"/>
        <v>15749999.998196</v>
      </c>
      <c r="N53" s="64">
        <v>0</v>
      </c>
      <c r="O53" s="62">
        <f>O54+O64+O68+O72</f>
        <v>73359269.169263989</v>
      </c>
      <c r="P53" s="62">
        <f>P54+P64+P68+P72</f>
        <v>57609269.171067998</v>
      </c>
      <c r="Q53" s="62">
        <f t="shared" ref="Q53:S53" si="17">Q54+Q64+Q68+Q72</f>
        <v>0</v>
      </c>
      <c r="R53" s="62">
        <f t="shared" si="17"/>
        <v>0</v>
      </c>
      <c r="S53" s="62">
        <f t="shared" si="17"/>
        <v>15749999.998196</v>
      </c>
      <c r="T53" s="64">
        <v>0</v>
      </c>
    </row>
    <row r="54" spans="1:20" ht="25.5">
      <c r="A54" s="16" t="s">
        <v>18</v>
      </c>
      <c r="B54" s="26" t="s">
        <v>97</v>
      </c>
      <c r="C54" s="65">
        <f>D54+E54+F54+G54</f>
        <v>54037536.769263998</v>
      </c>
      <c r="D54" s="65">
        <f>D55+D61+D63</f>
        <v>44431051.351067998</v>
      </c>
      <c r="E54" s="65">
        <f>E55+E61+E63</f>
        <v>0</v>
      </c>
      <c r="F54" s="65">
        <v>0</v>
      </c>
      <c r="G54" s="65">
        <f>G55+G61+G63+G62</f>
        <v>9606485.4181960002</v>
      </c>
      <c r="H54" s="66">
        <v>0</v>
      </c>
      <c r="I54" s="65">
        <f>J54+K54+L54+M54</f>
        <v>54037936.769263998</v>
      </c>
      <c r="J54" s="65">
        <f>J55+J61+J63</f>
        <v>44431451.351067998</v>
      </c>
      <c r="K54" s="65">
        <f>K55+K61+K63</f>
        <v>0</v>
      </c>
      <c r="L54" s="65">
        <v>0</v>
      </c>
      <c r="M54" s="65">
        <f>M55+M61+M63+M62</f>
        <v>9606485.4181960002</v>
      </c>
      <c r="N54" s="66">
        <v>0</v>
      </c>
      <c r="O54" s="65">
        <f>P54+Q54+R54+S54</f>
        <v>54037936.769263998</v>
      </c>
      <c r="P54" s="65">
        <f>P55+P61+P63</f>
        <v>44431451.351067998</v>
      </c>
      <c r="Q54" s="65">
        <f>Q55+Q61+Q63</f>
        <v>0</v>
      </c>
      <c r="R54" s="65">
        <v>0</v>
      </c>
      <c r="S54" s="65">
        <f>S55+S61+S63+S62</f>
        <v>9606485.4181960002</v>
      </c>
      <c r="T54" s="66">
        <v>0</v>
      </c>
    </row>
    <row r="55" spans="1:20" ht="25.5">
      <c r="A55" s="17" t="s">
        <v>19</v>
      </c>
      <c r="B55" s="26">
        <v>111</v>
      </c>
      <c r="C55" s="65">
        <f>D55+E55+F55+G55</f>
        <v>41468655.839999996</v>
      </c>
      <c r="D55" s="65">
        <f>D56+D58+D59+D60</f>
        <v>34121689.079999998</v>
      </c>
      <c r="E55" s="65">
        <f>E56+E58+E59+E60</f>
        <v>0</v>
      </c>
      <c r="F55" s="65">
        <v>0</v>
      </c>
      <c r="G55" s="65">
        <f>G56+G58+G59+G60</f>
        <v>7346966.7599999998</v>
      </c>
      <c r="H55" s="66">
        <v>0</v>
      </c>
      <c r="I55" s="65">
        <f t="shared" ref="I55:I87" si="18">J55+K55+L55+M55</f>
        <v>41468655.839999996</v>
      </c>
      <c r="J55" s="65">
        <f>J56+J58+J59+J60</f>
        <v>34121689.079999998</v>
      </c>
      <c r="K55" s="65">
        <f>K56+K58+K59+K60</f>
        <v>0</v>
      </c>
      <c r="L55" s="65">
        <v>0</v>
      </c>
      <c r="M55" s="65">
        <f>M56+M58+M59+M60</f>
        <v>7346966.7599999998</v>
      </c>
      <c r="N55" s="66">
        <v>0</v>
      </c>
      <c r="O55" s="65">
        <f t="shared" ref="O55:O87" si="19">P55+Q55+R55+S55</f>
        <v>41468655.839999996</v>
      </c>
      <c r="P55" s="65">
        <f>P56+P58+P59+P60</f>
        <v>34121689.079999998</v>
      </c>
      <c r="Q55" s="65">
        <f>Q56+Q58+Q59+Q60</f>
        <v>0</v>
      </c>
      <c r="R55" s="65">
        <v>0</v>
      </c>
      <c r="S55" s="65">
        <f>S56+S58+S59+S60</f>
        <v>7346966.7599999998</v>
      </c>
      <c r="T55" s="66">
        <v>0</v>
      </c>
    </row>
    <row r="56" spans="1:20" ht="25.5">
      <c r="A56" s="18" t="s">
        <v>20</v>
      </c>
      <c r="B56" s="26">
        <v>111</v>
      </c>
      <c r="C56" s="65">
        <f t="shared" ref="C56:C85" si="20">D56+E56+F56+G56</f>
        <v>20271689.079999998</v>
      </c>
      <c r="D56" s="65">
        <v>17571689.079999998</v>
      </c>
      <c r="E56" s="65">
        <v>0</v>
      </c>
      <c r="F56" s="65">
        <v>0</v>
      </c>
      <c r="G56" s="65">
        <v>2700000</v>
      </c>
      <c r="H56" s="66">
        <v>0</v>
      </c>
      <c r="I56" s="65">
        <f t="shared" si="18"/>
        <v>20271689.079999998</v>
      </c>
      <c r="J56" s="65">
        <v>17571689.079999998</v>
      </c>
      <c r="K56" s="65">
        <v>0</v>
      </c>
      <c r="L56" s="65">
        <v>0</v>
      </c>
      <c r="M56" s="65">
        <v>2700000</v>
      </c>
      <c r="N56" s="66">
        <v>0</v>
      </c>
      <c r="O56" s="65">
        <f t="shared" si="19"/>
        <v>20271689.079999998</v>
      </c>
      <c r="P56" s="65">
        <v>17571689.079999998</v>
      </c>
      <c r="Q56" s="65">
        <v>0</v>
      </c>
      <c r="R56" s="65">
        <v>0</v>
      </c>
      <c r="S56" s="65">
        <v>2700000</v>
      </c>
      <c r="T56" s="66">
        <v>0</v>
      </c>
    </row>
    <row r="57" spans="1:20" ht="25.5">
      <c r="A57" s="10" t="s">
        <v>89</v>
      </c>
      <c r="B57" s="26">
        <v>111</v>
      </c>
      <c r="C57" s="65">
        <f t="shared" si="20"/>
        <v>18300000</v>
      </c>
      <c r="D57" s="65">
        <v>15900000</v>
      </c>
      <c r="E57" s="65">
        <v>0</v>
      </c>
      <c r="F57" s="65">
        <v>0</v>
      </c>
      <c r="G57" s="65">
        <v>2400000</v>
      </c>
      <c r="H57" s="66">
        <v>0</v>
      </c>
      <c r="I57" s="65">
        <f t="shared" si="18"/>
        <v>18300000</v>
      </c>
      <c r="J57" s="65">
        <v>15900000</v>
      </c>
      <c r="K57" s="65">
        <v>0</v>
      </c>
      <c r="L57" s="65">
        <v>0</v>
      </c>
      <c r="M57" s="65">
        <v>2400000</v>
      </c>
      <c r="N57" s="66">
        <v>0</v>
      </c>
      <c r="O57" s="65">
        <f t="shared" si="19"/>
        <v>18300000</v>
      </c>
      <c r="P57" s="65">
        <v>15900000</v>
      </c>
      <c r="Q57" s="65">
        <v>0</v>
      </c>
      <c r="R57" s="65">
        <v>0</v>
      </c>
      <c r="S57" s="65">
        <v>2400000</v>
      </c>
      <c r="T57" s="66">
        <v>0</v>
      </c>
    </row>
    <row r="58" spans="1:20" ht="25.5">
      <c r="A58" s="18" t="s">
        <v>21</v>
      </c>
      <c r="B58" s="26">
        <v>111</v>
      </c>
      <c r="C58" s="65">
        <f t="shared" si="20"/>
        <v>880000</v>
      </c>
      <c r="D58" s="65">
        <v>650000</v>
      </c>
      <c r="E58" s="65">
        <v>0</v>
      </c>
      <c r="F58" s="65">
        <v>0</v>
      </c>
      <c r="G58" s="65">
        <v>230000</v>
      </c>
      <c r="H58" s="66">
        <v>0</v>
      </c>
      <c r="I58" s="65">
        <f t="shared" si="18"/>
        <v>880000</v>
      </c>
      <c r="J58" s="65">
        <v>650000</v>
      </c>
      <c r="K58" s="65">
        <v>0</v>
      </c>
      <c r="L58" s="65">
        <v>0</v>
      </c>
      <c r="M58" s="65">
        <v>230000</v>
      </c>
      <c r="N58" s="66">
        <v>0</v>
      </c>
      <c r="O58" s="65">
        <f t="shared" si="19"/>
        <v>880000</v>
      </c>
      <c r="P58" s="65">
        <v>650000</v>
      </c>
      <c r="Q58" s="65">
        <v>0</v>
      </c>
      <c r="R58" s="65">
        <v>0</v>
      </c>
      <c r="S58" s="65">
        <v>230000</v>
      </c>
      <c r="T58" s="66">
        <v>0</v>
      </c>
    </row>
    <row r="59" spans="1:20" ht="25.5">
      <c r="A59" s="18" t="s">
        <v>22</v>
      </c>
      <c r="B59" s="26">
        <v>111</v>
      </c>
      <c r="C59" s="65">
        <f t="shared" si="20"/>
        <v>8600000</v>
      </c>
      <c r="D59" s="65">
        <v>6600000</v>
      </c>
      <c r="E59" s="65">
        <v>0</v>
      </c>
      <c r="F59" s="65">
        <v>0</v>
      </c>
      <c r="G59" s="65">
        <v>2000000</v>
      </c>
      <c r="H59" s="66">
        <v>0</v>
      </c>
      <c r="I59" s="65">
        <f t="shared" si="18"/>
        <v>8600000</v>
      </c>
      <c r="J59" s="65">
        <v>6600000</v>
      </c>
      <c r="K59" s="65">
        <v>0</v>
      </c>
      <c r="L59" s="65">
        <v>0</v>
      </c>
      <c r="M59" s="65">
        <v>2000000</v>
      </c>
      <c r="N59" s="66">
        <v>0</v>
      </c>
      <c r="O59" s="65">
        <f t="shared" si="19"/>
        <v>8600000</v>
      </c>
      <c r="P59" s="65">
        <v>6600000</v>
      </c>
      <c r="Q59" s="65">
        <v>0</v>
      </c>
      <c r="R59" s="65">
        <v>0</v>
      </c>
      <c r="S59" s="65">
        <v>2000000</v>
      </c>
      <c r="T59" s="66">
        <v>0</v>
      </c>
    </row>
    <row r="60" spans="1:20">
      <c r="A60" s="18" t="s">
        <v>23</v>
      </c>
      <c r="B60" s="26">
        <v>111</v>
      </c>
      <c r="C60" s="65">
        <f t="shared" si="20"/>
        <v>11716966.76</v>
      </c>
      <c r="D60" s="65">
        <v>9300000</v>
      </c>
      <c r="E60" s="65">
        <v>0</v>
      </c>
      <c r="F60" s="65">
        <v>0</v>
      </c>
      <c r="G60" s="65">
        <v>2416966.7599999998</v>
      </c>
      <c r="H60" s="66">
        <v>0</v>
      </c>
      <c r="I60" s="65">
        <f t="shared" si="18"/>
        <v>11716966.76</v>
      </c>
      <c r="J60" s="65">
        <v>9300000</v>
      </c>
      <c r="K60" s="65">
        <v>0</v>
      </c>
      <c r="L60" s="65">
        <v>0</v>
      </c>
      <c r="M60" s="65">
        <v>2416966.7599999998</v>
      </c>
      <c r="N60" s="66">
        <v>0</v>
      </c>
      <c r="O60" s="65">
        <f t="shared" si="19"/>
        <v>11716966.76</v>
      </c>
      <c r="P60" s="65">
        <v>9300000</v>
      </c>
      <c r="Q60" s="65">
        <v>0</v>
      </c>
      <c r="R60" s="65">
        <v>0</v>
      </c>
      <c r="S60" s="65">
        <v>2416966.7599999998</v>
      </c>
      <c r="T60" s="66">
        <v>0</v>
      </c>
    </row>
    <row r="61" spans="1:20" ht="28.5" customHeight="1">
      <c r="A61" s="17" t="s">
        <v>24</v>
      </c>
      <c r="B61" s="26">
        <v>112</v>
      </c>
      <c r="C61" s="65">
        <f t="shared" si="20"/>
        <v>31200</v>
      </c>
      <c r="D61" s="65">
        <v>1200</v>
      </c>
      <c r="E61" s="65">
        <v>0</v>
      </c>
      <c r="F61" s="65">
        <v>0</v>
      </c>
      <c r="G61" s="65">
        <v>30000</v>
      </c>
      <c r="H61" s="66">
        <v>0</v>
      </c>
      <c r="I61" s="65">
        <f t="shared" si="18"/>
        <v>31600</v>
      </c>
      <c r="J61" s="65">
        <v>1600</v>
      </c>
      <c r="K61" s="65">
        <v>0</v>
      </c>
      <c r="L61" s="65">
        <v>0</v>
      </c>
      <c r="M61" s="65">
        <v>30000</v>
      </c>
      <c r="N61" s="66">
        <v>0</v>
      </c>
      <c r="O61" s="65">
        <f t="shared" si="19"/>
        <v>31600</v>
      </c>
      <c r="P61" s="65">
        <v>1600</v>
      </c>
      <c r="Q61" s="65">
        <v>0</v>
      </c>
      <c r="R61" s="65">
        <v>0</v>
      </c>
      <c r="S61" s="65">
        <v>30000</v>
      </c>
      <c r="T61" s="66">
        <v>0</v>
      </c>
    </row>
    <row r="62" spans="1:20" ht="66" customHeight="1">
      <c r="A62" s="17" t="s">
        <v>25</v>
      </c>
      <c r="B62" s="26">
        <v>113</v>
      </c>
      <c r="C62" s="65">
        <f t="shared" si="20"/>
        <v>10000</v>
      </c>
      <c r="D62" s="65">
        <v>0</v>
      </c>
      <c r="E62" s="65">
        <v>0</v>
      </c>
      <c r="F62" s="65">
        <v>0</v>
      </c>
      <c r="G62" s="65">
        <v>10000</v>
      </c>
      <c r="H62" s="66">
        <v>0</v>
      </c>
      <c r="I62" s="65">
        <f t="shared" si="18"/>
        <v>10000</v>
      </c>
      <c r="J62" s="65">
        <v>0</v>
      </c>
      <c r="K62" s="65">
        <v>0</v>
      </c>
      <c r="L62" s="65">
        <v>0</v>
      </c>
      <c r="M62" s="65">
        <v>10000</v>
      </c>
      <c r="N62" s="66">
        <v>0</v>
      </c>
      <c r="O62" s="65">
        <f t="shared" si="19"/>
        <v>10000</v>
      </c>
      <c r="P62" s="65">
        <v>0</v>
      </c>
      <c r="Q62" s="65">
        <v>0</v>
      </c>
      <c r="R62" s="65">
        <v>0</v>
      </c>
      <c r="S62" s="65">
        <v>10000</v>
      </c>
      <c r="T62" s="66">
        <v>0</v>
      </c>
    </row>
    <row r="63" spans="1:20" ht="54.75" customHeight="1">
      <c r="A63" s="17" t="s">
        <v>67</v>
      </c>
      <c r="B63" s="26">
        <v>119</v>
      </c>
      <c r="C63" s="65">
        <f t="shared" si="20"/>
        <v>12527680.929264</v>
      </c>
      <c r="D63" s="65">
        <f>D55*0.3021</f>
        <v>10308162.271067999</v>
      </c>
      <c r="E63" s="65">
        <v>0</v>
      </c>
      <c r="F63" s="65">
        <v>0</v>
      </c>
      <c r="G63" s="65">
        <f>G55*0.3021</f>
        <v>2219518.6581959999</v>
      </c>
      <c r="H63" s="66">
        <v>0</v>
      </c>
      <c r="I63" s="65">
        <f t="shared" si="18"/>
        <v>12527680.929264</v>
      </c>
      <c r="J63" s="65">
        <f>J55*0.3021</f>
        <v>10308162.271067999</v>
      </c>
      <c r="K63" s="65">
        <v>0</v>
      </c>
      <c r="L63" s="65">
        <v>0</v>
      </c>
      <c r="M63" s="65">
        <f>M55*0.3021</f>
        <v>2219518.6581959999</v>
      </c>
      <c r="N63" s="66">
        <v>0</v>
      </c>
      <c r="O63" s="65">
        <f t="shared" si="19"/>
        <v>12527680.929264</v>
      </c>
      <c r="P63" s="65">
        <f>P55*0.3021</f>
        <v>10308162.271067999</v>
      </c>
      <c r="Q63" s="65">
        <v>0</v>
      </c>
      <c r="R63" s="65">
        <v>0</v>
      </c>
      <c r="S63" s="65">
        <f>S55*0.3021</f>
        <v>2219518.6581959999</v>
      </c>
      <c r="T63" s="66">
        <v>0</v>
      </c>
    </row>
    <row r="64" spans="1:20" ht="15" customHeight="1">
      <c r="A64" s="16" t="s">
        <v>26</v>
      </c>
      <c r="B64" s="26">
        <v>320</v>
      </c>
      <c r="C64" s="65">
        <f t="shared" si="20"/>
        <v>90500</v>
      </c>
      <c r="D64" s="65">
        <f>D65+D66+D67</f>
        <v>0</v>
      </c>
      <c r="E64" s="65">
        <f>E65</f>
        <v>90500</v>
      </c>
      <c r="F64" s="65">
        <v>0</v>
      </c>
      <c r="G64" s="65">
        <f>G65+G66+G67</f>
        <v>0</v>
      </c>
      <c r="H64" s="66">
        <v>0</v>
      </c>
      <c r="I64" s="65">
        <f t="shared" si="18"/>
        <v>0</v>
      </c>
      <c r="J64" s="65">
        <f>J65+J66+J67</f>
        <v>0</v>
      </c>
      <c r="K64" s="65">
        <v>0</v>
      </c>
      <c r="L64" s="65">
        <v>0</v>
      </c>
      <c r="M64" s="65">
        <f>M65+M66+M67</f>
        <v>0</v>
      </c>
      <c r="N64" s="66">
        <v>0</v>
      </c>
      <c r="O64" s="65">
        <f t="shared" si="19"/>
        <v>0</v>
      </c>
      <c r="P64" s="65">
        <f>P65+P66+P67</f>
        <v>0</v>
      </c>
      <c r="Q64" s="65">
        <f>Q65+Q66+Q67</f>
        <v>0</v>
      </c>
      <c r="R64" s="65">
        <v>0</v>
      </c>
      <c r="S64" s="65">
        <f>S65+S66+S67</f>
        <v>0</v>
      </c>
      <c r="T64" s="66">
        <v>0</v>
      </c>
    </row>
    <row r="65" spans="1:20" ht="38.25">
      <c r="A65" s="17" t="s">
        <v>156</v>
      </c>
      <c r="B65" s="26">
        <v>323</v>
      </c>
      <c r="C65" s="65">
        <f t="shared" si="20"/>
        <v>90500</v>
      </c>
      <c r="D65" s="65">
        <v>0</v>
      </c>
      <c r="E65" s="65">
        <v>90500</v>
      </c>
      <c r="F65" s="65">
        <v>0</v>
      </c>
      <c r="G65" s="65">
        <v>0</v>
      </c>
      <c r="H65" s="66">
        <v>0</v>
      </c>
      <c r="I65" s="65">
        <f t="shared" si="18"/>
        <v>0</v>
      </c>
      <c r="J65" s="65">
        <v>0</v>
      </c>
      <c r="K65" s="65">
        <v>0</v>
      </c>
      <c r="L65" s="65">
        <v>0</v>
      </c>
      <c r="M65" s="65">
        <v>0</v>
      </c>
      <c r="N65" s="66">
        <v>0</v>
      </c>
      <c r="O65" s="65">
        <f t="shared" si="19"/>
        <v>0</v>
      </c>
      <c r="P65" s="65">
        <v>0</v>
      </c>
      <c r="Q65" s="65">
        <v>0</v>
      </c>
      <c r="R65" s="65">
        <v>0</v>
      </c>
      <c r="S65" s="65">
        <v>0</v>
      </c>
      <c r="T65" s="66">
        <v>0</v>
      </c>
    </row>
    <row r="66" spans="1:20">
      <c r="A66" s="17" t="s">
        <v>27</v>
      </c>
      <c r="B66" s="26">
        <v>340</v>
      </c>
      <c r="C66" s="65">
        <f t="shared" si="20"/>
        <v>7064868</v>
      </c>
      <c r="D66" s="65">
        <v>0</v>
      </c>
      <c r="E66" s="65">
        <v>7064868</v>
      </c>
      <c r="F66" s="65">
        <v>0</v>
      </c>
      <c r="G66" s="65">
        <v>0</v>
      </c>
      <c r="H66" s="66">
        <v>0</v>
      </c>
      <c r="I66" s="65">
        <f t="shared" si="18"/>
        <v>0</v>
      </c>
      <c r="J66" s="65">
        <v>0</v>
      </c>
      <c r="K66" s="65">
        <v>0</v>
      </c>
      <c r="L66" s="65">
        <v>0</v>
      </c>
      <c r="M66" s="65">
        <v>0</v>
      </c>
      <c r="N66" s="66">
        <v>0</v>
      </c>
      <c r="O66" s="65">
        <f t="shared" si="19"/>
        <v>0</v>
      </c>
      <c r="P66" s="65">
        <v>0</v>
      </c>
      <c r="Q66" s="65">
        <v>0</v>
      </c>
      <c r="R66" s="65">
        <v>0</v>
      </c>
      <c r="S66" s="65">
        <v>0</v>
      </c>
      <c r="T66" s="66">
        <v>0</v>
      </c>
    </row>
    <row r="67" spans="1:20" ht="25.5">
      <c r="A67" s="18" t="s">
        <v>101</v>
      </c>
      <c r="B67" s="26">
        <v>340</v>
      </c>
      <c r="C67" s="65">
        <f t="shared" si="20"/>
        <v>0</v>
      </c>
      <c r="D67" s="65">
        <v>0</v>
      </c>
      <c r="E67" s="65">
        <v>0</v>
      </c>
      <c r="F67" s="65">
        <v>0</v>
      </c>
      <c r="G67" s="65">
        <v>0</v>
      </c>
      <c r="H67" s="66">
        <v>0</v>
      </c>
      <c r="I67" s="65">
        <f t="shared" si="18"/>
        <v>0</v>
      </c>
      <c r="J67" s="65">
        <v>0</v>
      </c>
      <c r="K67" s="65">
        <v>0</v>
      </c>
      <c r="L67" s="65">
        <v>0</v>
      </c>
      <c r="M67" s="65">
        <v>0</v>
      </c>
      <c r="N67" s="66">
        <v>0</v>
      </c>
      <c r="O67" s="65">
        <f t="shared" si="19"/>
        <v>0</v>
      </c>
      <c r="P67" s="65">
        <v>0</v>
      </c>
      <c r="Q67" s="65">
        <v>0</v>
      </c>
      <c r="R67" s="65">
        <v>0</v>
      </c>
      <c r="S67" s="65">
        <v>0</v>
      </c>
      <c r="T67" s="66">
        <v>0</v>
      </c>
    </row>
    <row r="68" spans="1:20" ht="15" customHeight="1">
      <c r="A68" s="16" t="s">
        <v>28</v>
      </c>
      <c r="B68" s="26">
        <v>850</v>
      </c>
      <c r="C68" s="65">
        <f t="shared" si="20"/>
        <v>1518311.22</v>
      </c>
      <c r="D68" s="65">
        <f>D69+D70+D71</f>
        <v>1214648.98</v>
      </c>
      <c r="E68" s="65">
        <v>0</v>
      </c>
      <c r="F68" s="65">
        <v>0</v>
      </c>
      <c r="G68" s="65">
        <f>G69+G70+G71</f>
        <v>303662.24</v>
      </c>
      <c r="H68" s="66">
        <v>0</v>
      </c>
      <c r="I68" s="65">
        <f t="shared" si="18"/>
        <v>1518311.22</v>
      </c>
      <c r="J68" s="65">
        <f>J69+J70+J71</f>
        <v>1214648.98</v>
      </c>
      <c r="K68" s="65">
        <v>0</v>
      </c>
      <c r="L68" s="65">
        <v>0</v>
      </c>
      <c r="M68" s="65">
        <f>M69+M70+M71</f>
        <v>303662.24</v>
      </c>
      <c r="N68" s="66">
        <v>0</v>
      </c>
      <c r="O68" s="65">
        <f t="shared" si="19"/>
        <v>1518311.22</v>
      </c>
      <c r="P68" s="65">
        <f>P69+P70+P71</f>
        <v>1214648.98</v>
      </c>
      <c r="Q68" s="65">
        <v>0</v>
      </c>
      <c r="R68" s="65">
        <v>0</v>
      </c>
      <c r="S68" s="65">
        <f>S69+S70+S71</f>
        <v>303662.24</v>
      </c>
      <c r="T68" s="66">
        <v>0</v>
      </c>
    </row>
    <row r="69" spans="1:20" ht="38.25">
      <c r="A69" s="17" t="s">
        <v>29</v>
      </c>
      <c r="B69" s="26">
        <v>851</v>
      </c>
      <c r="C69" s="65">
        <f t="shared" si="20"/>
        <v>1475311.22</v>
      </c>
      <c r="D69" s="65">
        <f>1214648.98-D70-D71</f>
        <v>1184248.98</v>
      </c>
      <c r="E69" s="65">
        <v>0</v>
      </c>
      <c r="F69" s="65">
        <v>0</v>
      </c>
      <c r="G69" s="65">
        <f>303662.24-G70-G71</f>
        <v>291062.24</v>
      </c>
      <c r="H69" s="66">
        <v>0</v>
      </c>
      <c r="I69" s="65">
        <f t="shared" si="18"/>
        <v>1475311.22</v>
      </c>
      <c r="J69" s="65">
        <f>1214648.98-J70-J71</f>
        <v>1184248.98</v>
      </c>
      <c r="K69" s="65">
        <v>0</v>
      </c>
      <c r="L69" s="65">
        <v>0</v>
      </c>
      <c r="M69" s="65">
        <f>303662.24-M70-M71</f>
        <v>291062.24</v>
      </c>
      <c r="N69" s="66">
        <v>0</v>
      </c>
      <c r="O69" s="65">
        <f t="shared" si="19"/>
        <v>1475311.22</v>
      </c>
      <c r="P69" s="65">
        <f>1214648.98-P70-P71</f>
        <v>1184248.98</v>
      </c>
      <c r="Q69" s="65">
        <v>0</v>
      </c>
      <c r="R69" s="65">
        <v>0</v>
      </c>
      <c r="S69" s="65">
        <f>303662.24-S70-S71</f>
        <v>291062.24</v>
      </c>
      <c r="T69" s="66">
        <v>0</v>
      </c>
    </row>
    <row r="70" spans="1:20">
      <c r="A70" s="17" t="s">
        <v>30</v>
      </c>
      <c r="B70" s="26">
        <v>852</v>
      </c>
      <c r="C70" s="65">
        <f t="shared" si="20"/>
        <v>6000</v>
      </c>
      <c r="D70" s="65">
        <v>4800</v>
      </c>
      <c r="E70" s="65">
        <v>0</v>
      </c>
      <c r="F70" s="65">
        <v>0</v>
      </c>
      <c r="G70" s="65">
        <v>1200</v>
      </c>
      <c r="H70" s="66">
        <v>0</v>
      </c>
      <c r="I70" s="65">
        <f t="shared" si="18"/>
        <v>6000</v>
      </c>
      <c r="J70" s="65">
        <v>4800</v>
      </c>
      <c r="K70" s="65">
        <v>0</v>
      </c>
      <c r="L70" s="65">
        <v>0</v>
      </c>
      <c r="M70" s="65">
        <v>1200</v>
      </c>
      <c r="N70" s="66">
        <v>0</v>
      </c>
      <c r="O70" s="65">
        <f t="shared" si="19"/>
        <v>6000</v>
      </c>
      <c r="P70" s="65">
        <v>4800</v>
      </c>
      <c r="Q70" s="65">
        <v>0</v>
      </c>
      <c r="R70" s="65">
        <v>0</v>
      </c>
      <c r="S70" s="65">
        <v>1200</v>
      </c>
      <c r="T70" s="66">
        <v>0</v>
      </c>
    </row>
    <row r="71" spans="1:20">
      <c r="A71" s="17" t="s">
        <v>31</v>
      </c>
      <c r="B71" s="26">
        <v>853</v>
      </c>
      <c r="C71" s="65">
        <f t="shared" si="20"/>
        <v>37000</v>
      </c>
      <c r="D71" s="65">
        <v>25600</v>
      </c>
      <c r="E71" s="65">
        <v>0</v>
      </c>
      <c r="F71" s="65">
        <v>0</v>
      </c>
      <c r="G71" s="65">
        <f>6400+5000</f>
        <v>11400</v>
      </c>
      <c r="H71" s="66">
        <v>0</v>
      </c>
      <c r="I71" s="65">
        <f t="shared" si="18"/>
        <v>37000</v>
      </c>
      <c r="J71" s="65">
        <v>25600</v>
      </c>
      <c r="K71" s="65">
        <v>0</v>
      </c>
      <c r="L71" s="65">
        <v>0</v>
      </c>
      <c r="M71" s="65">
        <f>6400+5000</f>
        <v>11400</v>
      </c>
      <c r="N71" s="66">
        <v>0</v>
      </c>
      <c r="O71" s="65">
        <f t="shared" si="19"/>
        <v>37000</v>
      </c>
      <c r="P71" s="65">
        <v>25600</v>
      </c>
      <c r="Q71" s="65">
        <v>0</v>
      </c>
      <c r="R71" s="65">
        <v>0</v>
      </c>
      <c r="S71" s="65">
        <f>6400+5000</f>
        <v>11400</v>
      </c>
      <c r="T71" s="66">
        <v>0</v>
      </c>
    </row>
    <row r="72" spans="1:20" ht="25.5" customHeight="1">
      <c r="A72" s="16" t="s">
        <v>68</v>
      </c>
      <c r="B72" s="26">
        <v>240</v>
      </c>
      <c r="C72" s="65">
        <f>D72+E72+F72+G72</f>
        <v>18169791.200000003</v>
      </c>
      <c r="D72" s="65">
        <f>D73+D86</f>
        <v>11210107.940000001</v>
      </c>
      <c r="E72" s="65">
        <f t="shared" ref="E72:F72" si="21">E73+E86</f>
        <v>80000</v>
      </c>
      <c r="F72" s="65">
        <f t="shared" si="21"/>
        <v>0</v>
      </c>
      <c r="G72" s="65">
        <f>G73+G86</f>
        <v>6879683.2599999998</v>
      </c>
      <c r="H72" s="66">
        <v>0</v>
      </c>
      <c r="I72" s="65">
        <f t="shared" si="18"/>
        <v>17006489.759999998</v>
      </c>
      <c r="J72" s="65">
        <f>J73</f>
        <v>11166637.42</v>
      </c>
      <c r="K72" s="65">
        <f>K73</f>
        <v>0</v>
      </c>
      <c r="L72" s="65">
        <v>0</v>
      </c>
      <c r="M72" s="65">
        <f>M73</f>
        <v>5839852.3399999999</v>
      </c>
      <c r="N72" s="66">
        <v>0</v>
      </c>
      <c r="O72" s="65">
        <f t="shared" si="19"/>
        <v>17803021.18</v>
      </c>
      <c r="P72" s="65">
        <f>P73</f>
        <v>11963168.84</v>
      </c>
      <c r="Q72" s="65">
        <f>Q73</f>
        <v>0</v>
      </c>
      <c r="R72" s="65">
        <v>0</v>
      </c>
      <c r="S72" s="65">
        <f>S73</f>
        <v>5839852.3399999999</v>
      </c>
      <c r="T72" s="66">
        <v>0</v>
      </c>
    </row>
    <row r="73" spans="1:20" ht="42" customHeight="1">
      <c r="A73" s="17" t="s">
        <v>99</v>
      </c>
      <c r="B73" s="26">
        <v>244</v>
      </c>
      <c r="C73" s="65">
        <f t="shared" si="20"/>
        <v>8663867.9100000001</v>
      </c>
      <c r="D73" s="65">
        <f>SUM(D74:D85)-D79-D81</f>
        <v>2980826.29</v>
      </c>
      <c r="E73" s="65">
        <f>SUM(E74:E85)-E79-E81</f>
        <v>80000</v>
      </c>
      <c r="F73" s="65">
        <v>0</v>
      </c>
      <c r="G73" s="65">
        <f>SUM(G74:G85)-G79-G81</f>
        <v>5603041.6200000001</v>
      </c>
      <c r="H73" s="66">
        <v>0</v>
      </c>
      <c r="I73" s="65">
        <f>J73+K73+L73+M73</f>
        <v>17006489.759999998</v>
      </c>
      <c r="J73" s="65">
        <f>SUM(J74:J85)-J79-J81+J86</f>
        <v>11166637.42</v>
      </c>
      <c r="K73" s="65">
        <f t="shared" ref="K73:M73" si="22">SUM(K74:K85)-K79-K81+K86</f>
        <v>0</v>
      </c>
      <c r="L73" s="65">
        <f t="shared" si="22"/>
        <v>0</v>
      </c>
      <c r="M73" s="65">
        <f t="shared" si="22"/>
        <v>5839852.3399999999</v>
      </c>
      <c r="N73" s="66">
        <v>0</v>
      </c>
      <c r="O73" s="65">
        <f>P73+Q73+R73+S73</f>
        <v>17803021.18</v>
      </c>
      <c r="P73" s="65">
        <f>SUM(P74:P85)-P79-P81+P86</f>
        <v>11963168.84</v>
      </c>
      <c r="Q73" s="65">
        <f t="shared" ref="Q73:R73" si="23">SUM(Q74:Q85)-Q79-Q81+Q86</f>
        <v>0</v>
      </c>
      <c r="R73" s="65">
        <f t="shared" si="23"/>
        <v>0</v>
      </c>
      <c r="S73" s="65">
        <f>SUM(S74:S85)-S79-S81+S86</f>
        <v>5839852.3399999999</v>
      </c>
      <c r="T73" s="66">
        <v>0</v>
      </c>
    </row>
    <row r="74" spans="1:20" ht="25.5">
      <c r="A74" s="18" t="s">
        <v>32</v>
      </c>
      <c r="B74" s="26">
        <v>244</v>
      </c>
      <c r="C74" s="65">
        <f t="shared" si="20"/>
        <v>220000</v>
      </c>
      <c r="D74" s="65">
        <v>0</v>
      </c>
      <c r="E74" s="65">
        <v>0</v>
      </c>
      <c r="F74" s="65">
        <v>0</v>
      </c>
      <c r="G74" s="65">
        <v>220000</v>
      </c>
      <c r="H74" s="66">
        <v>0</v>
      </c>
      <c r="I74" s="65">
        <f t="shared" si="18"/>
        <v>240000</v>
      </c>
      <c r="J74" s="65">
        <v>0</v>
      </c>
      <c r="K74" s="65">
        <v>0</v>
      </c>
      <c r="L74" s="65">
        <v>0</v>
      </c>
      <c r="M74" s="65">
        <v>240000</v>
      </c>
      <c r="N74" s="66">
        <v>0</v>
      </c>
      <c r="O74" s="65">
        <f t="shared" si="19"/>
        <v>240000</v>
      </c>
      <c r="P74" s="65">
        <v>0</v>
      </c>
      <c r="Q74" s="65">
        <v>0</v>
      </c>
      <c r="R74" s="65">
        <v>0</v>
      </c>
      <c r="S74" s="65">
        <v>240000</v>
      </c>
      <c r="T74" s="66">
        <v>0</v>
      </c>
    </row>
    <row r="75" spans="1:20">
      <c r="A75" s="18" t="s">
        <v>33</v>
      </c>
      <c r="B75" s="26">
        <v>244</v>
      </c>
      <c r="C75" s="65">
        <f t="shared" si="20"/>
        <v>130000</v>
      </c>
      <c r="D75" s="65"/>
      <c r="E75" s="65">
        <v>0</v>
      </c>
      <c r="F75" s="65">
        <v>0</v>
      </c>
      <c r="G75" s="65">
        <v>130000</v>
      </c>
      <c r="H75" s="66">
        <v>0</v>
      </c>
      <c r="I75" s="65">
        <f t="shared" si="18"/>
        <v>130000</v>
      </c>
      <c r="J75" s="65"/>
      <c r="K75" s="65">
        <v>0</v>
      </c>
      <c r="L75" s="65">
        <v>0</v>
      </c>
      <c r="M75" s="65">
        <v>130000</v>
      </c>
      <c r="N75" s="66">
        <v>0</v>
      </c>
      <c r="O75" s="65">
        <f t="shared" si="19"/>
        <v>130000</v>
      </c>
      <c r="P75" s="65"/>
      <c r="Q75" s="65">
        <v>0</v>
      </c>
      <c r="R75" s="65">
        <v>0</v>
      </c>
      <c r="S75" s="65">
        <v>130000</v>
      </c>
      <c r="T75" s="66">
        <v>0</v>
      </c>
    </row>
    <row r="76" spans="1:20">
      <c r="A76" s="18" t="s">
        <v>34</v>
      </c>
      <c r="B76" s="26">
        <v>244</v>
      </c>
      <c r="C76" s="65">
        <f t="shared" si="20"/>
        <v>3239229.56</v>
      </c>
      <c r="D76" s="65">
        <v>2591383.65</v>
      </c>
      <c r="E76" s="65">
        <v>0</v>
      </c>
      <c r="F76" s="65">
        <v>0</v>
      </c>
      <c r="G76" s="65">
        <v>647845.91</v>
      </c>
      <c r="H76" s="66">
        <v>0</v>
      </c>
      <c r="I76" s="65">
        <f t="shared" si="18"/>
        <v>3460000</v>
      </c>
      <c r="J76" s="65">
        <v>2750000</v>
      </c>
      <c r="K76" s="65">
        <v>0</v>
      </c>
      <c r="L76" s="65">
        <v>0</v>
      </c>
      <c r="M76" s="65">
        <v>710000</v>
      </c>
      <c r="N76" s="66">
        <v>0</v>
      </c>
      <c r="O76" s="65">
        <f t="shared" si="19"/>
        <v>3460000</v>
      </c>
      <c r="P76" s="65">
        <v>2750000</v>
      </c>
      <c r="Q76" s="65">
        <v>0</v>
      </c>
      <c r="R76" s="65">
        <v>0</v>
      </c>
      <c r="S76" s="65">
        <v>710000</v>
      </c>
      <c r="T76" s="66">
        <v>0</v>
      </c>
    </row>
    <row r="77" spans="1:20" ht="25.5">
      <c r="A77" s="18" t="s">
        <v>35</v>
      </c>
      <c r="B77" s="26">
        <v>244</v>
      </c>
      <c r="C77" s="65">
        <f t="shared" si="20"/>
        <v>0</v>
      </c>
      <c r="D77" s="65"/>
      <c r="E77" s="65">
        <v>0</v>
      </c>
      <c r="F77" s="65">
        <v>0</v>
      </c>
      <c r="G77" s="65"/>
      <c r="H77" s="66">
        <v>0</v>
      </c>
      <c r="I77" s="65">
        <f t="shared" si="18"/>
        <v>0</v>
      </c>
      <c r="J77" s="65"/>
      <c r="K77" s="65">
        <v>0</v>
      </c>
      <c r="L77" s="65">
        <v>0</v>
      </c>
      <c r="M77" s="65"/>
      <c r="N77" s="66">
        <v>0</v>
      </c>
      <c r="O77" s="65">
        <f t="shared" si="19"/>
        <v>0</v>
      </c>
      <c r="P77" s="65">
        <v>0</v>
      </c>
      <c r="Q77" s="65">
        <v>0</v>
      </c>
      <c r="R77" s="65">
        <v>0</v>
      </c>
      <c r="S77" s="65"/>
      <c r="T77" s="66">
        <v>0</v>
      </c>
    </row>
    <row r="78" spans="1:20" ht="25.5">
      <c r="A78" s="18" t="s">
        <v>70</v>
      </c>
      <c r="B78" s="26">
        <v>244</v>
      </c>
      <c r="C78" s="65">
        <f t="shared" si="20"/>
        <v>1032000</v>
      </c>
      <c r="D78" s="65">
        <v>82000</v>
      </c>
      <c r="E78" s="65">
        <v>0</v>
      </c>
      <c r="F78" s="65">
        <v>0</v>
      </c>
      <c r="G78" s="65">
        <v>950000</v>
      </c>
      <c r="H78" s="66">
        <v>0</v>
      </c>
      <c r="I78" s="65">
        <f t="shared" si="18"/>
        <v>1032000</v>
      </c>
      <c r="J78" s="65">
        <v>82000</v>
      </c>
      <c r="K78" s="65">
        <v>0</v>
      </c>
      <c r="L78" s="65">
        <v>0</v>
      </c>
      <c r="M78" s="65">
        <v>950000</v>
      </c>
      <c r="N78" s="66">
        <v>0</v>
      </c>
      <c r="O78" s="65">
        <f t="shared" si="19"/>
        <v>1032000</v>
      </c>
      <c r="P78" s="65">
        <v>82000</v>
      </c>
      <c r="Q78" s="65">
        <v>0</v>
      </c>
      <c r="R78" s="65">
        <v>0</v>
      </c>
      <c r="S78" s="65">
        <v>950000</v>
      </c>
      <c r="T78" s="66">
        <v>0</v>
      </c>
    </row>
    <row r="79" spans="1:20" ht="65.25" customHeight="1">
      <c r="A79" s="18" t="s">
        <v>71</v>
      </c>
      <c r="B79" s="26">
        <v>244</v>
      </c>
      <c r="C79" s="65">
        <f t="shared" si="20"/>
        <v>27100</v>
      </c>
      <c r="D79" s="65">
        <v>0</v>
      </c>
      <c r="E79" s="65">
        <v>0</v>
      </c>
      <c r="F79" s="65">
        <v>0</v>
      </c>
      <c r="G79" s="65">
        <v>27100</v>
      </c>
      <c r="H79" s="66">
        <v>0</v>
      </c>
      <c r="I79" s="65">
        <f t="shared" si="18"/>
        <v>27100</v>
      </c>
      <c r="J79" s="65"/>
      <c r="K79" s="65">
        <v>0</v>
      </c>
      <c r="L79" s="65">
        <v>0</v>
      </c>
      <c r="M79" s="65">
        <v>27100</v>
      </c>
      <c r="N79" s="66">
        <v>0</v>
      </c>
      <c r="O79" s="65">
        <f t="shared" si="19"/>
        <v>27100</v>
      </c>
      <c r="P79" s="65">
        <v>0</v>
      </c>
      <c r="Q79" s="65">
        <v>0</v>
      </c>
      <c r="R79" s="65">
        <v>0</v>
      </c>
      <c r="S79" s="65">
        <v>27100</v>
      </c>
      <c r="T79" s="66">
        <v>0</v>
      </c>
    </row>
    <row r="80" spans="1:20">
      <c r="A80" s="18" t="s">
        <v>72</v>
      </c>
      <c r="B80" s="26">
        <v>244</v>
      </c>
      <c r="C80" s="65">
        <f t="shared" si="20"/>
        <v>1564625.12</v>
      </c>
      <c r="D80" s="65">
        <v>304942.64</v>
      </c>
      <c r="E80" s="65">
        <v>9682.48</v>
      </c>
      <c r="F80" s="65">
        <v>0</v>
      </c>
      <c r="G80" s="65">
        <v>1250000</v>
      </c>
      <c r="H80" s="66">
        <v>0</v>
      </c>
      <c r="I80" s="65">
        <f t="shared" si="18"/>
        <v>1341276.6200000001</v>
      </c>
      <c r="J80" s="65">
        <v>91276.62</v>
      </c>
      <c r="K80" s="65">
        <v>0</v>
      </c>
      <c r="L80" s="65">
        <v>0</v>
      </c>
      <c r="M80" s="65">
        <v>1250000</v>
      </c>
      <c r="N80" s="66">
        <v>0</v>
      </c>
      <c r="O80" s="65">
        <f t="shared" si="19"/>
        <v>1737808.04</v>
      </c>
      <c r="P80" s="65">
        <v>487808.04</v>
      </c>
      <c r="Q80" s="65">
        <v>0</v>
      </c>
      <c r="R80" s="65">
        <v>0</v>
      </c>
      <c r="S80" s="65">
        <v>1250000</v>
      </c>
      <c r="T80" s="66">
        <v>0</v>
      </c>
    </row>
    <row r="81" spans="1:20" ht="54.75" customHeight="1">
      <c r="A81" s="18" t="s">
        <v>71</v>
      </c>
      <c r="B81" s="26">
        <v>244</v>
      </c>
      <c r="C81" s="65">
        <f t="shared" si="20"/>
        <v>18324.48</v>
      </c>
      <c r="D81" s="65">
        <v>0</v>
      </c>
      <c r="E81" s="65">
        <v>2064.48</v>
      </c>
      <c r="F81" s="65">
        <v>0</v>
      </c>
      <c r="G81" s="65">
        <v>16260</v>
      </c>
      <c r="H81" s="66">
        <v>0</v>
      </c>
      <c r="I81" s="65">
        <f t="shared" si="18"/>
        <v>16260</v>
      </c>
      <c r="J81" s="65"/>
      <c r="K81" s="65">
        <v>0</v>
      </c>
      <c r="L81" s="65">
        <v>0</v>
      </c>
      <c r="M81" s="65">
        <v>16260</v>
      </c>
      <c r="N81" s="66">
        <v>0</v>
      </c>
      <c r="O81" s="65">
        <f t="shared" si="19"/>
        <v>16260</v>
      </c>
      <c r="P81" s="65">
        <v>0</v>
      </c>
      <c r="Q81" s="65">
        <v>0</v>
      </c>
      <c r="R81" s="65">
        <v>0</v>
      </c>
      <c r="S81" s="65">
        <v>16260</v>
      </c>
      <c r="T81" s="66">
        <v>0</v>
      </c>
    </row>
    <row r="82" spans="1:20">
      <c r="A82" s="18" t="s">
        <v>69</v>
      </c>
      <c r="B82" s="26">
        <v>244</v>
      </c>
      <c r="C82" s="65">
        <f t="shared" si="20"/>
        <v>5000</v>
      </c>
      <c r="D82" s="65">
        <v>2500</v>
      </c>
      <c r="E82" s="65">
        <v>0</v>
      </c>
      <c r="F82" s="65">
        <v>0</v>
      </c>
      <c r="G82" s="65">
        <v>2500</v>
      </c>
      <c r="H82" s="66">
        <v>0</v>
      </c>
      <c r="I82" s="65">
        <f t="shared" si="18"/>
        <v>5000</v>
      </c>
      <c r="J82" s="65">
        <v>2500</v>
      </c>
      <c r="K82" s="65">
        <v>0</v>
      </c>
      <c r="L82" s="65">
        <v>0</v>
      </c>
      <c r="M82" s="65">
        <v>2500</v>
      </c>
      <c r="N82" s="66">
        <v>0</v>
      </c>
      <c r="O82" s="65">
        <f t="shared" si="19"/>
        <v>5000</v>
      </c>
      <c r="P82" s="65">
        <v>2500</v>
      </c>
      <c r="Q82" s="65">
        <v>0</v>
      </c>
      <c r="R82" s="65">
        <v>0</v>
      </c>
      <c r="S82" s="65">
        <v>2500</v>
      </c>
      <c r="T82" s="66">
        <v>0</v>
      </c>
    </row>
    <row r="83" spans="1:20" ht="25.5">
      <c r="A83" s="18" t="s">
        <v>36</v>
      </c>
      <c r="B83" s="26">
        <v>244</v>
      </c>
      <c r="C83" s="65">
        <f t="shared" si="20"/>
        <v>198947</v>
      </c>
      <c r="D83" s="65">
        <v>0</v>
      </c>
      <c r="E83" s="65">
        <v>18947</v>
      </c>
      <c r="F83" s="65">
        <v>0</v>
      </c>
      <c r="G83" s="65">
        <v>180000</v>
      </c>
      <c r="H83" s="66">
        <v>0</v>
      </c>
      <c r="I83" s="65">
        <f t="shared" si="18"/>
        <v>120000</v>
      </c>
      <c r="J83" s="65"/>
      <c r="K83" s="65">
        <v>0</v>
      </c>
      <c r="L83" s="65">
        <v>0</v>
      </c>
      <c r="M83" s="65">
        <v>120000</v>
      </c>
      <c r="N83" s="66">
        <v>0</v>
      </c>
      <c r="O83" s="65">
        <f t="shared" si="19"/>
        <v>120000</v>
      </c>
      <c r="P83" s="65">
        <v>0</v>
      </c>
      <c r="Q83" s="65">
        <v>0</v>
      </c>
      <c r="R83" s="65">
        <v>0</v>
      </c>
      <c r="S83" s="65">
        <v>120000</v>
      </c>
      <c r="T83" s="66">
        <v>0</v>
      </c>
    </row>
    <row r="84" spans="1:20" ht="25.5">
      <c r="A84" s="18" t="s">
        <v>37</v>
      </c>
      <c r="B84" s="26">
        <v>244</v>
      </c>
      <c r="C84" s="65">
        <f t="shared" si="20"/>
        <v>0</v>
      </c>
      <c r="D84" s="65">
        <v>0</v>
      </c>
      <c r="E84" s="65">
        <v>0</v>
      </c>
      <c r="F84" s="65">
        <v>0</v>
      </c>
      <c r="G84" s="65"/>
      <c r="H84" s="66">
        <v>0</v>
      </c>
      <c r="I84" s="65">
        <f t="shared" si="18"/>
        <v>0</v>
      </c>
      <c r="J84" s="65"/>
      <c r="K84" s="65">
        <v>0</v>
      </c>
      <c r="L84" s="65">
        <v>0</v>
      </c>
      <c r="M84" s="65"/>
      <c r="N84" s="66">
        <v>0</v>
      </c>
      <c r="O84" s="65">
        <f t="shared" si="19"/>
        <v>0</v>
      </c>
      <c r="P84" s="65">
        <v>0</v>
      </c>
      <c r="Q84" s="65">
        <v>0</v>
      </c>
      <c r="R84" s="65">
        <v>0</v>
      </c>
      <c r="S84" s="65"/>
      <c r="T84" s="66">
        <v>0</v>
      </c>
    </row>
    <row r="85" spans="1:20" ht="25.5">
      <c r="A85" s="18" t="s">
        <v>38</v>
      </c>
      <c r="B85" s="26">
        <v>244</v>
      </c>
      <c r="C85" s="65">
        <f t="shared" si="20"/>
        <v>2274066.23</v>
      </c>
      <c r="D85" s="65">
        <v>0</v>
      </c>
      <c r="E85" s="65">
        <v>51370.52</v>
      </c>
      <c r="F85" s="65">
        <v>0</v>
      </c>
      <c r="G85" s="65">
        <v>2222695.71</v>
      </c>
      <c r="H85" s="66">
        <v>0</v>
      </c>
      <c r="I85" s="65">
        <f t="shared" si="18"/>
        <v>1293387.1399999999</v>
      </c>
      <c r="J85" s="65">
        <v>0</v>
      </c>
      <c r="K85" s="65">
        <v>0</v>
      </c>
      <c r="L85" s="65">
        <v>0</v>
      </c>
      <c r="M85" s="65">
        <v>1293387.1399999999</v>
      </c>
      <c r="N85" s="66">
        <v>0</v>
      </c>
      <c r="O85" s="65">
        <f t="shared" si="19"/>
        <v>1693387.14</v>
      </c>
      <c r="P85" s="65">
        <v>400000</v>
      </c>
      <c r="Q85" s="65">
        <v>0</v>
      </c>
      <c r="R85" s="65">
        <v>0</v>
      </c>
      <c r="S85" s="65">
        <v>1293387.1399999999</v>
      </c>
      <c r="T85" s="66">
        <v>0</v>
      </c>
    </row>
    <row r="86" spans="1:20" ht="16.5" customHeight="1">
      <c r="A86" s="16" t="s">
        <v>152</v>
      </c>
      <c r="B86" s="26">
        <v>247</v>
      </c>
      <c r="C86" s="65">
        <f>D86+E86+F86+G86</f>
        <v>9505923.290000001</v>
      </c>
      <c r="D86" s="65">
        <f>D87</f>
        <v>8229281.6500000004</v>
      </c>
      <c r="E86" s="65">
        <f t="shared" ref="E86:G86" si="24">E87</f>
        <v>0</v>
      </c>
      <c r="F86" s="65">
        <f t="shared" si="24"/>
        <v>0</v>
      </c>
      <c r="G86" s="65">
        <f t="shared" si="24"/>
        <v>1276641.6399999999</v>
      </c>
      <c r="H86" s="66">
        <v>0</v>
      </c>
      <c r="I86" s="65">
        <f t="shared" si="18"/>
        <v>9384826</v>
      </c>
      <c r="J86" s="65">
        <f>SUM(J87:J96)-J90-J92</f>
        <v>8240860.7999999998</v>
      </c>
      <c r="K86" s="65">
        <f>SUM(K87:K96)-K90-K92</f>
        <v>0</v>
      </c>
      <c r="L86" s="65">
        <v>0</v>
      </c>
      <c r="M86" s="65">
        <f>SUM(M87:M96)-M90-M92</f>
        <v>1143965.2</v>
      </c>
      <c r="N86" s="66">
        <v>0</v>
      </c>
      <c r="O86" s="65">
        <f t="shared" si="19"/>
        <v>9384826</v>
      </c>
      <c r="P86" s="65">
        <f>SUM(P87:P96)-P90-P92</f>
        <v>8240860.7999999998</v>
      </c>
      <c r="Q86" s="65">
        <f>SUM(Q87:Q96)-Q90-Q92</f>
        <v>0</v>
      </c>
      <c r="R86" s="65">
        <v>0</v>
      </c>
      <c r="S86" s="65">
        <f>SUM(S87:S96)-S90-S92</f>
        <v>1143965.2</v>
      </c>
      <c r="T86" s="66">
        <v>0</v>
      </c>
    </row>
    <row r="87" spans="1:20" ht="25.5">
      <c r="A87" s="18" t="s">
        <v>153</v>
      </c>
      <c r="B87" s="26">
        <v>247</v>
      </c>
      <c r="C87" s="65">
        <f>D87+E87+F87+G87</f>
        <v>9505923.290000001</v>
      </c>
      <c r="D87" s="65">
        <f>7661159.59+568122.06</f>
        <v>8229281.6500000004</v>
      </c>
      <c r="E87" s="65">
        <v>0</v>
      </c>
      <c r="F87" s="65">
        <v>0</v>
      </c>
      <c r="G87" s="65">
        <v>1276641.6399999999</v>
      </c>
      <c r="H87" s="66">
        <v>0</v>
      </c>
      <c r="I87" s="65">
        <f t="shared" si="18"/>
        <v>9384826</v>
      </c>
      <c r="J87" s="65">
        <v>8240860.7999999998</v>
      </c>
      <c r="K87" s="65">
        <v>0</v>
      </c>
      <c r="L87" s="65">
        <v>0</v>
      </c>
      <c r="M87" s="65">
        <v>1143965.2</v>
      </c>
      <c r="N87" s="66">
        <v>0</v>
      </c>
      <c r="O87" s="65">
        <f t="shared" si="19"/>
        <v>9384826</v>
      </c>
      <c r="P87" s="65">
        <v>8240860.7999999998</v>
      </c>
      <c r="Q87" s="65">
        <v>0</v>
      </c>
      <c r="R87" s="65">
        <v>0</v>
      </c>
      <c r="S87" s="65">
        <v>1143965.2</v>
      </c>
      <c r="T87" s="66">
        <v>0</v>
      </c>
    </row>
    <row r="88" spans="1:20" ht="16.5" customHeight="1">
      <c r="A88" s="1" t="s">
        <v>39</v>
      </c>
      <c r="B88" s="26" t="s">
        <v>97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  <c r="H88" s="57">
        <v>0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7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7">
        <v>0</v>
      </c>
    </row>
    <row r="89" spans="1:20">
      <c r="A89" s="2" t="s">
        <v>40</v>
      </c>
      <c r="B89" s="26" t="s">
        <v>97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  <c r="H89" s="57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7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7">
        <v>0</v>
      </c>
    </row>
    <row r="90" spans="1:20" ht="25.5">
      <c r="A90" s="2" t="s">
        <v>41</v>
      </c>
      <c r="B90" s="26" t="s">
        <v>97</v>
      </c>
      <c r="C90" s="56">
        <v>0</v>
      </c>
      <c r="D90" s="56">
        <v>0</v>
      </c>
      <c r="E90" s="56">
        <v>0</v>
      </c>
      <c r="F90" s="56">
        <v>0</v>
      </c>
      <c r="G90" s="56">
        <v>0</v>
      </c>
      <c r="H90" s="57">
        <v>0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7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7">
        <v>0</v>
      </c>
    </row>
    <row r="91" spans="1:20">
      <c r="A91" s="2" t="s">
        <v>16</v>
      </c>
      <c r="B91" s="26" t="s">
        <v>97</v>
      </c>
      <c r="C91" s="56">
        <v>0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7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7">
        <v>0</v>
      </c>
    </row>
    <row r="92" spans="1:20">
      <c r="A92" s="2" t="s">
        <v>42</v>
      </c>
      <c r="B92" s="26" t="s">
        <v>97</v>
      </c>
      <c r="C92" s="56">
        <v>0</v>
      </c>
      <c r="D92" s="56">
        <v>0</v>
      </c>
      <c r="E92" s="56">
        <v>0</v>
      </c>
      <c r="F92" s="56">
        <v>0</v>
      </c>
      <c r="G92" s="56">
        <v>0</v>
      </c>
      <c r="H92" s="57">
        <v>0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7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7">
        <v>0</v>
      </c>
    </row>
    <row r="93" spans="1:20" ht="25.5">
      <c r="A93" s="2" t="s">
        <v>100</v>
      </c>
      <c r="B93" s="26" t="s">
        <v>97</v>
      </c>
      <c r="C93" s="56">
        <v>0</v>
      </c>
      <c r="D93" s="56">
        <v>0</v>
      </c>
      <c r="E93" s="56">
        <v>0</v>
      </c>
      <c r="F93" s="56">
        <v>0</v>
      </c>
      <c r="G93" s="56">
        <v>0</v>
      </c>
      <c r="H93" s="57">
        <v>0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7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7">
        <v>0</v>
      </c>
    </row>
    <row r="94" spans="1:20">
      <c r="A94" s="2" t="s">
        <v>43</v>
      </c>
      <c r="B94" s="26" t="s">
        <v>97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7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7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7">
        <v>0</v>
      </c>
    </row>
    <row r="95" spans="1:20">
      <c r="A95" s="3" t="s">
        <v>44</v>
      </c>
      <c r="B95" s="26" t="s">
        <v>97</v>
      </c>
      <c r="C95" s="56">
        <v>0</v>
      </c>
      <c r="D95" s="56">
        <v>0</v>
      </c>
      <c r="E95" s="56">
        <v>0</v>
      </c>
      <c r="F95" s="56">
        <v>0</v>
      </c>
      <c r="G95" s="56">
        <v>0</v>
      </c>
      <c r="H95" s="57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7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7">
        <v>0</v>
      </c>
    </row>
    <row r="96" spans="1:20">
      <c r="A96" s="1" t="s">
        <v>45</v>
      </c>
      <c r="B96" s="26" t="s">
        <v>97</v>
      </c>
      <c r="C96" s="56">
        <v>0</v>
      </c>
      <c r="D96" s="56">
        <v>0</v>
      </c>
      <c r="E96" s="56">
        <v>0</v>
      </c>
      <c r="F96" s="56">
        <v>0</v>
      </c>
      <c r="G96" s="56">
        <v>0</v>
      </c>
      <c r="H96" s="57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7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7">
        <v>0</v>
      </c>
    </row>
  </sheetData>
  <mergeCells count="58">
    <mergeCell ref="I25:I27"/>
    <mergeCell ref="J25:N25"/>
    <mergeCell ref="O25:O27"/>
    <mergeCell ref="P25:T25"/>
    <mergeCell ref="K26:K27"/>
    <mergeCell ref="L26:L27"/>
    <mergeCell ref="M26:N26"/>
    <mergeCell ref="P26:P27"/>
    <mergeCell ref="Q26:Q27"/>
    <mergeCell ref="R26:R27"/>
    <mergeCell ref="N20:R20"/>
    <mergeCell ref="A21:T21"/>
    <mergeCell ref="A23:A27"/>
    <mergeCell ref="B23:B27"/>
    <mergeCell ref="C23:T23"/>
    <mergeCell ref="C24:H24"/>
    <mergeCell ref="I24:N24"/>
    <mergeCell ref="O24:T24"/>
    <mergeCell ref="C25:C27"/>
    <mergeCell ref="D25:H25"/>
    <mergeCell ref="D26:D27"/>
    <mergeCell ref="E26:E27"/>
    <mergeCell ref="F26:F27"/>
    <mergeCell ref="G26:H26"/>
    <mergeCell ref="J26:J27"/>
    <mergeCell ref="S26:T26"/>
    <mergeCell ref="N16:R16"/>
    <mergeCell ref="B17:M17"/>
    <mergeCell ref="N17:R17"/>
    <mergeCell ref="N18:R18"/>
    <mergeCell ref="B19:C19"/>
    <mergeCell ref="N19:R19"/>
    <mergeCell ref="B15:M15"/>
    <mergeCell ref="N15:R15"/>
    <mergeCell ref="A8:B8"/>
    <mergeCell ref="P8:S8"/>
    <mergeCell ref="A9:B9"/>
    <mergeCell ref="P9:S9"/>
    <mergeCell ref="A10:B10"/>
    <mergeCell ref="P10:S10"/>
    <mergeCell ref="B11:O11"/>
    <mergeCell ref="N12:R12"/>
    <mergeCell ref="F13:K13"/>
    <mergeCell ref="N13:R13"/>
    <mergeCell ref="N14:R14"/>
    <mergeCell ref="A5:B5"/>
    <mergeCell ref="P5:S5"/>
    <mergeCell ref="A6:B6"/>
    <mergeCell ref="P6:S6"/>
    <mergeCell ref="A7:B7"/>
    <mergeCell ref="P7:S7"/>
    <mergeCell ref="A4:B4"/>
    <mergeCell ref="P4:S4"/>
    <mergeCell ref="P1:S1"/>
    <mergeCell ref="A2:B2"/>
    <mergeCell ref="P2:S2"/>
    <mergeCell ref="A3:B3"/>
    <mergeCell ref="P3:S3"/>
  </mergeCells>
  <pageMargins left="0.3" right="0.23622047244094491" top="0.31496062992125984" bottom="0.35433070866141736" header="0.31496062992125984" footer="0.31496062992125984"/>
  <pageSetup paperSize="9" scale="55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workbookViewId="0">
      <selection activeCell="J15" sqref="J15"/>
    </sheetView>
  </sheetViews>
  <sheetFormatPr defaultRowHeight="15"/>
  <cols>
    <col min="1" max="1" width="26.7109375" customWidth="1"/>
    <col min="2" max="2" width="13" customWidth="1"/>
    <col min="3" max="3" width="13.140625" customWidth="1"/>
    <col min="4" max="4" width="13.7109375" customWidth="1"/>
    <col min="5" max="5" width="18.5703125" customWidth="1"/>
    <col min="6" max="6" width="12.5703125" customWidth="1"/>
    <col min="7" max="7" width="12.85546875" customWidth="1"/>
    <col min="8" max="10" width="11.7109375" bestFit="1" customWidth="1"/>
    <col min="11" max="11" width="11.42578125" customWidth="1"/>
  </cols>
  <sheetData>
    <row r="1" spans="1:11" ht="18.75">
      <c r="A1" s="28" t="s">
        <v>103</v>
      </c>
    </row>
    <row r="3" spans="1:11">
      <c r="A3" s="95" t="s">
        <v>104</v>
      </c>
      <c r="B3" s="95" t="s">
        <v>47</v>
      </c>
      <c r="C3" s="95"/>
      <c r="D3" s="95"/>
      <c r="E3" s="95"/>
      <c r="F3" s="95"/>
      <c r="G3" s="95"/>
      <c r="H3" s="95"/>
      <c r="I3" s="95"/>
      <c r="J3" s="95"/>
      <c r="K3" s="95"/>
    </row>
    <row r="4" spans="1:11" ht="15" customHeight="1">
      <c r="A4" s="95"/>
      <c r="B4" s="95" t="s">
        <v>105</v>
      </c>
      <c r="C4" s="95"/>
      <c r="D4" s="95"/>
      <c r="E4" s="92" t="s">
        <v>160</v>
      </c>
      <c r="F4" s="95" t="s">
        <v>106</v>
      </c>
      <c r="G4" s="95"/>
      <c r="H4" s="95"/>
      <c r="I4" s="95"/>
      <c r="J4" s="95"/>
      <c r="K4" s="95"/>
    </row>
    <row r="5" spans="1:11" ht="79.5" customHeight="1">
      <c r="A5" s="95"/>
      <c r="B5" s="95"/>
      <c r="C5" s="95"/>
      <c r="D5" s="95"/>
      <c r="E5" s="94"/>
      <c r="F5" s="100" t="s">
        <v>107</v>
      </c>
      <c r="G5" s="100"/>
      <c r="H5" s="100"/>
      <c r="I5" s="100" t="s">
        <v>108</v>
      </c>
      <c r="J5" s="100"/>
      <c r="K5" s="100"/>
    </row>
    <row r="6" spans="1:11" ht="48">
      <c r="A6" s="95"/>
      <c r="B6" s="53" t="s">
        <v>166</v>
      </c>
      <c r="C6" s="53" t="s">
        <v>165</v>
      </c>
      <c r="D6" s="53" t="s">
        <v>151</v>
      </c>
      <c r="E6" s="53"/>
      <c r="F6" s="53" t="s">
        <v>166</v>
      </c>
      <c r="G6" s="53" t="s">
        <v>165</v>
      </c>
      <c r="H6" s="53" t="s">
        <v>151</v>
      </c>
      <c r="I6" s="53" t="s">
        <v>166</v>
      </c>
      <c r="J6" s="53" t="s">
        <v>165</v>
      </c>
      <c r="K6" s="53" t="s">
        <v>151</v>
      </c>
    </row>
    <row r="7" spans="1:11" ht="38.25">
      <c r="A7" s="31" t="s">
        <v>109</v>
      </c>
      <c r="B7" s="68">
        <f>B9+B8+B10</f>
        <v>18259556.5</v>
      </c>
      <c r="C7" s="68">
        <f>C9+C8</f>
        <v>17006489.759999998</v>
      </c>
      <c r="D7" s="68">
        <f>D9+D8</f>
        <v>17803021.18</v>
      </c>
      <c r="E7" s="68"/>
      <c r="F7" s="68">
        <f>F9+F8+F10</f>
        <v>13364154.296720002</v>
      </c>
      <c r="G7" s="68">
        <f>G9+G8</f>
        <v>13074102.620000001</v>
      </c>
      <c r="H7" s="68">
        <f>H9+H8</f>
        <v>13870634.039999999</v>
      </c>
      <c r="I7" s="68">
        <f>I9+I8</f>
        <v>4895402.2032799991</v>
      </c>
      <c r="J7" s="68">
        <f>J9+J8</f>
        <v>3932387.1399999969</v>
      </c>
      <c r="K7" s="68">
        <f>K9+K8</f>
        <v>3932387.1400000006</v>
      </c>
    </row>
    <row r="8" spans="1:11" ht="51">
      <c r="A8" s="31" t="s">
        <v>161</v>
      </c>
      <c r="B8" s="68">
        <f>F8+I8</f>
        <v>39667.53</v>
      </c>
      <c r="C8" s="68"/>
      <c r="D8" s="68"/>
      <c r="E8" s="68"/>
      <c r="F8" s="68">
        <v>36751.39</v>
      </c>
      <c r="G8" s="68"/>
      <c r="H8" s="68"/>
      <c r="I8" s="68">
        <v>2916.14</v>
      </c>
      <c r="J8" s="68"/>
      <c r="K8" s="68"/>
    </row>
    <row r="9" spans="1:11" ht="25.5">
      <c r="A9" s="31" t="s">
        <v>162</v>
      </c>
      <c r="B9" s="68">
        <f>F9+I9</f>
        <v>18219888.969999999</v>
      </c>
      <c r="C9" s="68">
        <f>G9+J9</f>
        <v>17006489.759999998</v>
      </c>
      <c r="D9" s="68">
        <f>H9+K9</f>
        <v>17803021.18</v>
      </c>
      <c r="E9" s="69" t="s">
        <v>163</v>
      </c>
      <c r="F9" s="68">
        <f>'2021'!C26</f>
        <v>13327402.906720001</v>
      </c>
      <c r="G9" s="68">
        <f>'2022'!C22</f>
        <v>13074102.620000001</v>
      </c>
      <c r="H9" s="68">
        <f>'2023'!C22</f>
        <v>13870634.039999999</v>
      </c>
      <c r="I9" s="68">
        <f>'Раздел 1 '!C72+'Раздел 1 '!E65-F9-F8-I8</f>
        <v>4892486.0632799994</v>
      </c>
      <c r="J9" s="68">
        <f>'Раздел 1 '!I72-G9-G8-J8</f>
        <v>3932387.1399999969</v>
      </c>
      <c r="K9" s="68">
        <f>'Раздел 1 '!O72-H9-H8-K8</f>
        <v>3932387.1400000006</v>
      </c>
    </row>
    <row r="10" spans="1:11" ht="25.5" hidden="1">
      <c r="A10" s="31" t="s">
        <v>162</v>
      </c>
      <c r="B10" s="46">
        <f>F10+I10</f>
        <v>0</v>
      </c>
      <c r="C10" s="46"/>
      <c r="D10" s="46"/>
      <c r="E10" s="67" t="s">
        <v>164</v>
      </c>
      <c r="F10" s="46">
        <v>0</v>
      </c>
      <c r="G10" s="46"/>
      <c r="H10" s="46"/>
      <c r="I10" s="46"/>
      <c r="J10" s="46"/>
      <c r="K10" s="46"/>
    </row>
    <row r="13" spans="1:11">
      <c r="A13" s="96" t="s">
        <v>110</v>
      </c>
      <c r="B13" s="96"/>
    </row>
    <row r="14" spans="1:11">
      <c r="A14" s="96" t="s">
        <v>111</v>
      </c>
      <c r="B14" s="96"/>
      <c r="C14" s="97"/>
      <c r="D14" s="97"/>
      <c r="F14" s="99" t="s">
        <v>145</v>
      </c>
      <c r="G14" s="99"/>
      <c r="H14" s="99"/>
    </row>
    <row r="15" spans="1:11" s="33" customFormat="1" ht="10.5">
      <c r="A15" s="32" t="s">
        <v>114</v>
      </c>
      <c r="C15" s="98" t="s">
        <v>115</v>
      </c>
      <c r="D15" s="98"/>
      <c r="F15" s="98" t="s">
        <v>113</v>
      </c>
      <c r="G15" s="98"/>
      <c r="H15" s="98"/>
    </row>
    <row r="16" spans="1:11">
      <c r="A16" s="30"/>
    </row>
    <row r="17" spans="1:9">
      <c r="A17" s="96" t="s">
        <v>112</v>
      </c>
      <c r="B17" s="96"/>
      <c r="C17" s="97"/>
      <c r="D17" s="97"/>
      <c r="F17" s="99" t="s">
        <v>146</v>
      </c>
      <c r="G17" s="99"/>
      <c r="H17" s="99"/>
    </row>
    <row r="18" spans="1:9" s="33" customFormat="1" ht="10.5">
      <c r="A18" s="32" t="s">
        <v>114</v>
      </c>
      <c r="C18" s="98" t="s">
        <v>115</v>
      </c>
      <c r="D18" s="98"/>
      <c r="F18" s="98" t="s">
        <v>113</v>
      </c>
      <c r="G18" s="98"/>
      <c r="H18" s="98"/>
    </row>
    <row r="19" spans="1:9">
      <c r="A19" s="29"/>
    </row>
    <row r="20" spans="1:9">
      <c r="A20" s="96" t="s">
        <v>116</v>
      </c>
      <c r="B20" s="96"/>
      <c r="C20" s="97"/>
      <c r="D20" s="97"/>
      <c r="F20" s="99" t="s">
        <v>145</v>
      </c>
      <c r="G20" s="99"/>
      <c r="H20" s="99"/>
      <c r="I20" s="47"/>
    </row>
    <row r="21" spans="1:9" s="33" customFormat="1" ht="10.5">
      <c r="A21" s="32" t="s">
        <v>114</v>
      </c>
      <c r="C21" s="98" t="s">
        <v>115</v>
      </c>
      <c r="D21" s="98"/>
      <c r="F21" s="98" t="s">
        <v>113</v>
      </c>
      <c r="G21" s="98"/>
      <c r="H21" s="98"/>
    </row>
  </sheetData>
  <mergeCells count="23">
    <mergeCell ref="A3:A6"/>
    <mergeCell ref="B4:D5"/>
    <mergeCell ref="B3:K3"/>
    <mergeCell ref="E4:E5"/>
    <mergeCell ref="F4:K4"/>
    <mergeCell ref="F5:H5"/>
    <mergeCell ref="I5:K5"/>
    <mergeCell ref="C21:D21"/>
    <mergeCell ref="F21:H21"/>
    <mergeCell ref="C14:D14"/>
    <mergeCell ref="F14:H14"/>
    <mergeCell ref="C17:D17"/>
    <mergeCell ref="F17:H17"/>
    <mergeCell ref="F15:H15"/>
    <mergeCell ref="C15:D15"/>
    <mergeCell ref="F20:H20"/>
    <mergeCell ref="C18:D18"/>
    <mergeCell ref="F18:H18"/>
    <mergeCell ref="A13:B13"/>
    <mergeCell ref="A14:B14"/>
    <mergeCell ref="A17:B17"/>
    <mergeCell ref="A20:B20"/>
    <mergeCell ref="C20:D20"/>
  </mergeCells>
  <hyperlinks>
    <hyperlink ref="F5" r:id="rId1" display="consultantplus://offline/ref=5E15226B314332602E5299E16F1A3A52BDB488EC7B04AAC579F82F3E02E03B777330B2B94144469285FE863EB7BD31F92AC853FB7DA6EC2BO5z9N"/>
    <hyperlink ref="I5" r:id="rId2" display="consultantplus://offline/ref=5E15226B314332602E5299E16F1A3A52BDB48AEF7901AAC579F82F3E02E03B777330B2B9414446938DFE863EB7BD31F92AC853FB7DA6EC2BO5z9N"/>
  </hyperlinks>
  <pageMargins left="0.23622047244094491" right="0.23622047244094491" top="0.74803149606299213" bottom="0.74803149606299213" header="0.31496062992125984" footer="0.31496062992125984"/>
  <pageSetup paperSize="9" scale="90" orientation="landscape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D6" sqref="D6:D10"/>
    </sheetView>
  </sheetViews>
  <sheetFormatPr defaultRowHeight="12.75"/>
  <cols>
    <col min="1" max="1" width="27.5703125" style="34" customWidth="1"/>
    <col min="2" max="2" width="42.85546875" style="34" customWidth="1"/>
    <col min="3" max="3" width="14.5703125" style="34" customWidth="1"/>
    <col min="4" max="4" width="17" style="34" customWidth="1"/>
    <col min="5" max="5" width="14.42578125" style="34" customWidth="1"/>
    <col min="6" max="6" width="14.5703125" style="34" customWidth="1"/>
    <col min="7" max="256" width="9.140625" style="34"/>
    <col min="257" max="257" width="27.5703125" style="34" customWidth="1"/>
    <col min="258" max="258" width="42.85546875" style="34" customWidth="1"/>
    <col min="259" max="259" width="14.5703125" style="34" customWidth="1"/>
    <col min="260" max="260" width="17" style="34" customWidth="1"/>
    <col min="261" max="261" width="14.42578125" style="34" customWidth="1"/>
    <col min="262" max="262" width="14.5703125" style="34" customWidth="1"/>
    <col min="263" max="512" width="9.140625" style="34"/>
    <col min="513" max="513" width="27.5703125" style="34" customWidth="1"/>
    <col min="514" max="514" width="42.85546875" style="34" customWidth="1"/>
    <col min="515" max="515" width="14.5703125" style="34" customWidth="1"/>
    <col min="516" max="516" width="17" style="34" customWidth="1"/>
    <col min="517" max="517" width="14.42578125" style="34" customWidth="1"/>
    <col min="518" max="518" width="14.5703125" style="34" customWidth="1"/>
    <col min="519" max="768" width="9.140625" style="34"/>
    <col min="769" max="769" width="27.5703125" style="34" customWidth="1"/>
    <col min="770" max="770" width="42.85546875" style="34" customWidth="1"/>
    <col min="771" max="771" width="14.5703125" style="34" customWidth="1"/>
    <col min="772" max="772" width="17" style="34" customWidth="1"/>
    <col min="773" max="773" width="14.42578125" style="34" customWidth="1"/>
    <col min="774" max="774" width="14.5703125" style="34" customWidth="1"/>
    <col min="775" max="1024" width="9.140625" style="34"/>
    <col min="1025" max="1025" width="27.5703125" style="34" customWidth="1"/>
    <col min="1026" max="1026" width="42.85546875" style="34" customWidth="1"/>
    <col min="1027" max="1027" width="14.5703125" style="34" customWidth="1"/>
    <col min="1028" max="1028" width="17" style="34" customWidth="1"/>
    <col min="1029" max="1029" width="14.42578125" style="34" customWidth="1"/>
    <col min="1030" max="1030" width="14.5703125" style="34" customWidth="1"/>
    <col min="1031" max="1280" width="9.140625" style="34"/>
    <col min="1281" max="1281" width="27.5703125" style="34" customWidth="1"/>
    <col min="1282" max="1282" width="42.85546875" style="34" customWidth="1"/>
    <col min="1283" max="1283" width="14.5703125" style="34" customWidth="1"/>
    <col min="1284" max="1284" width="17" style="34" customWidth="1"/>
    <col min="1285" max="1285" width="14.42578125" style="34" customWidth="1"/>
    <col min="1286" max="1286" width="14.5703125" style="34" customWidth="1"/>
    <col min="1287" max="1536" width="9.140625" style="34"/>
    <col min="1537" max="1537" width="27.5703125" style="34" customWidth="1"/>
    <col min="1538" max="1538" width="42.85546875" style="34" customWidth="1"/>
    <col min="1539" max="1539" width="14.5703125" style="34" customWidth="1"/>
    <col min="1540" max="1540" width="17" style="34" customWidth="1"/>
    <col min="1541" max="1541" width="14.42578125" style="34" customWidth="1"/>
    <col min="1542" max="1542" width="14.5703125" style="34" customWidth="1"/>
    <col min="1543" max="1792" width="9.140625" style="34"/>
    <col min="1793" max="1793" width="27.5703125" style="34" customWidth="1"/>
    <col min="1794" max="1794" width="42.85546875" style="34" customWidth="1"/>
    <col min="1795" max="1795" width="14.5703125" style="34" customWidth="1"/>
    <col min="1796" max="1796" width="17" style="34" customWidth="1"/>
    <col min="1797" max="1797" width="14.42578125" style="34" customWidth="1"/>
    <col min="1798" max="1798" width="14.5703125" style="34" customWidth="1"/>
    <col min="1799" max="2048" width="9.140625" style="34"/>
    <col min="2049" max="2049" width="27.5703125" style="34" customWidth="1"/>
    <col min="2050" max="2050" width="42.85546875" style="34" customWidth="1"/>
    <col min="2051" max="2051" width="14.5703125" style="34" customWidth="1"/>
    <col min="2052" max="2052" width="17" style="34" customWidth="1"/>
    <col min="2053" max="2053" width="14.42578125" style="34" customWidth="1"/>
    <col min="2054" max="2054" width="14.5703125" style="34" customWidth="1"/>
    <col min="2055" max="2304" width="9.140625" style="34"/>
    <col min="2305" max="2305" width="27.5703125" style="34" customWidth="1"/>
    <col min="2306" max="2306" width="42.85546875" style="34" customWidth="1"/>
    <col min="2307" max="2307" width="14.5703125" style="34" customWidth="1"/>
    <col min="2308" max="2308" width="17" style="34" customWidth="1"/>
    <col min="2309" max="2309" width="14.42578125" style="34" customWidth="1"/>
    <col min="2310" max="2310" width="14.5703125" style="34" customWidth="1"/>
    <col min="2311" max="2560" width="9.140625" style="34"/>
    <col min="2561" max="2561" width="27.5703125" style="34" customWidth="1"/>
    <col min="2562" max="2562" width="42.85546875" style="34" customWidth="1"/>
    <col min="2563" max="2563" width="14.5703125" style="34" customWidth="1"/>
    <col min="2564" max="2564" width="17" style="34" customWidth="1"/>
    <col min="2565" max="2565" width="14.42578125" style="34" customWidth="1"/>
    <col min="2566" max="2566" width="14.5703125" style="34" customWidth="1"/>
    <col min="2567" max="2816" width="9.140625" style="34"/>
    <col min="2817" max="2817" width="27.5703125" style="34" customWidth="1"/>
    <col min="2818" max="2818" width="42.85546875" style="34" customWidth="1"/>
    <col min="2819" max="2819" width="14.5703125" style="34" customWidth="1"/>
    <col min="2820" max="2820" width="17" style="34" customWidth="1"/>
    <col min="2821" max="2821" width="14.42578125" style="34" customWidth="1"/>
    <col min="2822" max="2822" width="14.5703125" style="34" customWidth="1"/>
    <col min="2823" max="3072" width="9.140625" style="34"/>
    <col min="3073" max="3073" width="27.5703125" style="34" customWidth="1"/>
    <col min="3074" max="3074" width="42.85546875" style="34" customWidth="1"/>
    <col min="3075" max="3075" width="14.5703125" style="34" customWidth="1"/>
    <col min="3076" max="3076" width="17" style="34" customWidth="1"/>
    <col min="3077" max="3077" width="14.42578125" style="34" customWidth="1"/>
    <col min="3078" max="3078" width="14.5703125" style="34" customWidth="1"/>
    <col min="3079" max="3328" width="9.140625" style="34"/>
    <col min="3329" max="3329" width="27.5703125" style="34" customWidth="1"/>
    <col min="3330" max="3330" width="42.85546875" style="34" customWidth="1"/>
    <col min="3331" max="3331" width="14.5703125" style="34" customWidth="1"/>
    <col min="3332" max="3332" width="17" style="34" customWidth="1"/>
    <col min="3333" max="3333" width="14.42578125" style="34" customWidth="1"/>
    <col min="3334" max="3334" width="14.5703125" style="34" customWidth="1"/>
    <col min="3335" max="3584" width="9.140625" style="34"/>
    <col min="3585" max="3585" width="27.5703125" style="34" customWidth="1"/>
    <col min="3586" max="3586" width="42.85546875" style="34" customWidth="1"/>
    <col min="3587" max="3587" width="14.5703125" style="34" customWidth="1"/>
    <col min="3588" max="3588" width="17" style="34" customWidth="1"/>
    <col min="3589" max="3589" width="14.42578125" style="34" customWidth="1"/>
    <col min="3590" max="3590" width="14.5703125" style="34" customWidth="1"/>
    <col min="3591" max="3840" width="9.140625" style="34"/>
    <col min="3841" max="3841" width="27.5703125" style="34" customWidth="1"/>
    <col min="3842" max="3842" width="42.85546875" style="34" customWidth="1"/>
    <col min="3843" max="3843" width="14.5703125" style="34" customWidth="1"/>
    <col min="3844" max="3844" width="17" style="34" customWidth="1"/>
    <col min="3845" max="3845" width="14.42578125" style="34" customWidth="1"/>
    <col min="3846" max="3846" width="14.5703125" style="34" customWidth="1"/>
    <col min="3847" max="4096" width="9.140625" style="34"/>
    <col min="4097" max="4097" width="27.5703125" style="34" customWidth="1"/>
    <col min="4098" max="4098" width="42.85546875" style="34" customWidth="1"/>
    <col min="4099" max="4099" width="14.5703125" style="34" customWidth="1"/>
    <col min="4100" max="4100" width="17" style="34" customWidth="1"/>
    <col min="4101" max="4101" width="14.42578125" style="34" customWidth="1"/>
    <col min="4102" max="4102" width="14.5703125" style="34" customWidth="1"/>
    <col min="4103" max="4352" width="9.140625" style="34"/>
    <col min="4353" max="4353" width="27.5703125" style="34" customWidth="1"/>
    <col min="4354" max="4354" width="42.85546875" style="34" customWidth="1"/>
    <col min="4355" max="4355" width="14.5703125" style="34" customWidth="1"/>
    <col min="4356" max="4356" width="17" style="34" customWidth="1"/>
    <col min="4357" max="4357" width="14.42578125" style="34" customWidth="1"/>
    <col min="4358" max="4358" width="14.5703125" style="34" customWidth="1"/>
    <col min="4359" max="4608" width="9.140625" style="34"/>
    <col min="4609" max="4609" width="27.5703125" style="34" customWidth="1"/>
    <col min="4610" max="4610" width="42.85546875" style="34" customWidth="1"/>
    <col min="4611" max="4611" width="14.5703125" style="34" customWidth="1"/>
    <col min="4612" max="4612" width="17" style="34" customWidth="1"/>
    <col min="4613" max="4613" width="14.42578125" style="34" customWidth="1"/>
    <col min="4614" max="4614" width="14.5703125" style="34" customWidth="1"/>
    <col min="4615" max="4864" width="9.140625" style="34"/>
    <col min="4865" max="4865" width="27.5703125" style="34" customWidth="1"/>
    <col min="4866" max="4866" width="42.85546875" style="34" customWidth="1"/>
    <col min="4867" max="4867" width="14.5703125" style="34" customWidth="1"/>
    <col min="4868" max="4868" width="17" style="34" customWidth="1"/>
    <col min="4869" max="4869" width="14.42578125" style="34" customWidth="1"/>
    <col min="4870" max="4870" width="14.5703125" style="34" customWidth="1"/>
    <col min="4871" max="5120" width="9.140625" style="34"/>
    <col min="5121" max="5121" width="27.5703125" style="34" customWidth="1"/>
    <col min="5122" max="5122" width="42.85546875" style="34" customWidth="1"/>
    <col min="5123" max="5123" width="14.5703125" style="34" customWidth="1"/>
    <col min="5124" max="5124" width="17" style="34" customWidth="1"/>
    <col min="5125" max="5125" width="14.42578125" style="34" customWidth="1"/>
    <col min="5126" max="5126" width="14.5703125" style="34" customWidth="1"/>
    <col min="5127" max="5376" width="9.140625" style="34"/>
    <col min="5377" max="5377" width="27.5703125" style="34" customWidth="1"/>
    <col min="5378" max="5378" width="42.85546875" style="34" customWidth="1"/>
    <col min="5379" max="5379" width="14.5703125" style="34" customWidth="1"/>
    <col min="5380" max="5380" width="17" style="34" customWidth="1"/>
    <col min="5381" max="5381" width="14.42578125" style="34" customWidth="1"/>
    <col min="5382" max="5382" width="14.5703125" style="34" customWidth="1"/>
    <col min="5383" max="5632" width="9.140625" style="34"/>
    <col min="5633" max="5633" width="27.5703125" style="34" customWidth="1"/>
    <col min="5634" max="5634" width="42.85546875" style="34" customWidth="1"/>
    <col min="5635" max="5635" width="14.5703125" style="34" customWidth="1"/>
    <col min="5636" max="5636" width="17" style="34" customWidth="1"/>
    <col min="5637" max="5637" width="14.42578125" style="34" customWidth="1"/>
    <col min="5638" max="5638" width="14.5703125" style="34" customWidth="1"/>
    <col min="5639" max="5888" width="9.140625" style="34"/>
    <col min="5889" max="5889" width="27.5703125" style="34" customWidth="1"/>
    <col min="5890" max="5890" width="42.85546875" style="34" customWidth="1"/>
    <col min="5891" max="5891" width="14.5703125" style="34" customWidth="1"/>
    <col min="5892" max="5892" width="17" style="34" customWidth="1"/>
    <col min="5893" max="5893" width="14.42578125" style="34" customWidth="1"/>
    <col min="5894" max="5894" width="14.5703125" style="34" customWidth="1"/>
    <col min="5895" max="6144" width="9.140625" style="34"/>
    <col min="6145" max="6145" width="27.5703125" style="34" customWidth="1"/>
    <col min="6146" max="6146" width="42.85546875" style="34" customWidth="1"/>
    <col min="6147" max="6147" width="14.5703125" style="34" customWidth="1"/>
    <col min="6148" max="6148" width="17" style="34" customWidth="1"/>
    <col min="6149" max="6149" width="14.42578125" style="34" customWidth="1"/>
    <col min="6150" max="6150" width="14.5703125" style="34" customWidth="1"/>
    <col min="6151" max="6400" width="9.140625" style="34"/>
    <col min="6401" max="6401" width="27.5703125" style="34" customWidth="1"/>
    <col min="6402" max="6402" width="42.85546875" style="34" customWidth="1"/>
    <col min="6403" max="6403" width="14.5703125" style="34" customWidth="1"/>
    <col min="6404" max="6404" width="17" style="34" customWidth="1"/>
    <col min="6405" max="6405" width="14.42578125" style="34" customWidth="1"/>
    <col min="6406" max="6406" width="14.5703125" style="34" customWidth="1"/>
    <col min="6407" max="6656" width="9.140625" style="34"/>
    <col min="6657" max="6657" width="27.5703125" style="34" customWidth="1"/>
    <col min="6658" max="6658" width="42.85546875" style="34" customWidth="1"/>
    <col min="6659" max="6659" width="14.5703125" style="34" customWidth="1"/>
    <col min="6660" max="6660" width="17" style="34" customWidth="1"/>
    <col min="6661" max="6661" width="14.42578125" style="34" customWidth="1"/>
    <col min="6662" max="6662" width="14.5703125" style="34" customWidth="1"/>
    <col min="6663" max="6912" width="9.140625" style="34"/>
    <col min="6913" max="6913" width="27.5703125" style="34" customWidth="1"/>
    <col min="6914" max="6914" width="42.85546875" style="34" customWidth="1"/>
    <col min="6915" max="6915" width="14.5703125" style="34" customWidth="1"/>
    <col min="6916" max="6916" width="17" style="34" customWidth="1"/>
    <col min="6917" max="6917" width="14.42578125" style="34" customWidth="1"/>
    <col min="6918" max="6918" width="14.5703125" style="34" customWidth="1"/>
    <col min="6919" max="7168" width="9.140625" style="34"/>
    <col min="7169" max="7169" width="27.5703125" style="34" customWidth="1"/>
    <col min="7170" max="7170" width="42.85546875" style="34" customWidth="1"/>
    <col min="7171" max="7171" width="14.5703125" style="34" customWidth="1"/>
    <col min="7172" max="7172" width="17" style="34" customWidth="1"/>
    <col min="7173" max="7173" width="14.42578125" style="34" customWidth="1"/>
    <col min="7174" max="7174" width="14.5703125" style="34" customWidth="1"/>
    <col min="7175" max="7424" width="9.140625" style="34"/>
    <col min="7425" max="7425" width="27.5703125" style="34" customWidth="1"/>
    <col min="7426" max="7426" width="42.85546875" style="34" customWidth="1"/>
    <col min="7427" max="7427" width="14.5703125" style="34" customWidth="1"/>
    <col min="7428" max="7428" width="17" style="34" customWidth="1"/>
    <col min="7429" max="7429" width="14.42578125" style="34" customWidth="1"/>
    <col min="7430" max="7430" width="14.5703125" style="34" customWidth="1"/>
    <col min="7431" max="7680" width="9.140625" style="34"/>
    <col min="7681" max="7681" width="27.5703125" style="34" customWidth="1"/>
    <col min="7682" max="7682" width="42.85546875" style="34" customWidth="1"/>
    <col min="7683" max="7683" width="14.5703125" style="34" customWidth="1"/>
    <col min="7684" max="7684" width="17" style="34" customWidth="1"/>
    <col min="7685" max="7685" width="14.42578125" style="34" customWidth="1"/>
    <col min="7686" max="7686" width="14.5703125" style="34" customWidth="1"/>
    <col min="7687" max="7936" width="9.140625" style="34"/>
    <col min="7937" max="7937" width="27.5703125" style="34" customWidth="1"/>
    <col min="7938" max="7938" width="42.85546875" style="34" customWidth="1"/>
    <col min="7939" max="7939" width="14.5703125" style="34" customWidth="1"/>
    <col min="7940" max="7940" width="17" style="34" customWidth="1"/>
    <col min="7941" max="7941" width="14.42578125" style="34" customWidth="1"/>
    <col min="7942" max="7942" width="14.5703125" style="34" customWidth="1"/>
    <col min="7943" max="8192" width="9.140625" style="34"/>
    <col min="8193" max="8193" width="27.5703125" style="34" customWidth="1"/>
    <col min="8194" max="8194" width="42.85546875" style="34" customWidth="1"/>
    <col min="8195" max="8195" width="14.5703125" style="34" customWidth="1"/>
    <col min="8196" max="8196" width="17" style="34" customWidth="1"/>
    <col min="8197" max="8197" width="14.42578125" style="34" customWidth="1"/>
    <col min="8198" max="8198" width="14.5703125" style="34" customWidth="1"/>
    <col min="8199" max="8448" width="9.140625" style="34"/>
    <col min="8449" max="8449" width="27.5703125" style="34" customWidth="1"/>
    <col min="8450" max="8450" width="42.85546875" style="34" customWidth="1"/>
    <col min="8451" max="8451" width="14.5703125" style="34" customWidth="1"/>
    <col min="8452" max="8452" width="17" style="34" customWidth="1"/>
    <col min="8453" max="8453" width="14.42578125" style="34" customWidth="1"/>
    <col min="8454" max="8454" width="14.5703125" style="34" customWidth="1"/>
    <col min="8455" max="8704" width="9.140625" style="34"/>
    <col min="8705" max="8705" width="27.5703125" style="34" customWidth="1"/>
    <col min="8706" max="8706" width="42.85546875" style="34" customWidth="1"/>
    <col min="8707" max="8707" width="14.5703125" style="34" customWidth="1"/>
    <col min="8708" max="8708" width="17" style="34" customWidth="1"/>
    <col min="8709" max="8709" width="14.42578125" style="34" customWidth="1"/>
    <col min="8710" max="8710" width="14.5703125" style="34" customWidth="1"/>
    <col min="8711" max="8960" width="9.140625" style="34"/>
    <col min="8961" max="8961" width="27.5703125" style="34" customWidth="1"/>
    <col min="8962" max="8962" width="42.85546875" style="34" customWidth="1"/>
    <col min="8963" max="8963" width="14.5703125" style="34" customWidth="1"/>
    <col min="8964" max="8964" width="17" style="34" customWidth="1"/>
    <col min="8965" max="8965" width="14.42578125" style="34" customWidth="1"/>
    <col min="8966" max="8966" width="14.5703125" style="34" customWidth="1"/>
    <col min="8967" max="9216" width="9.140625" style="34"/>
    <col min="9217" max="9217" width="27.5703125" style="34" customWidth="1"/>
    <col min="9218" max="9218" width="42.85546875" style="34" customWidth="1"/>
    <col min="9219" max="9219" width="14.5703125" style="34" customWidth="1"/>
    <col min="9220" max="9220" width="17" style="34" customWidth="1"/>
    <col min="9221" max="9221" width="14.42578125" style="34" customWidth="1"/>
    <col min="9222" max="9222" width="14.5703125" style="34" customWidth="1"/>
    <col min="9223" max="9472" width="9.140625" style="34"/>
    <col min="9473" max="9473" width="27.5703125" style="34" customWidth="1"/>
    <col min="9474" max="9474" width="42.85546875" style="34" customWidth="1"/>
    <col min="9475" max="9475" width="14.5703125" style="34" customWidth="1"/>
    <col min="9476" max="9476" width="17" style="34" customWidth="1"/>
    <col min="9477" max="9477" width="14.42578125" style="34" customWidth="1"/>
    <col min="9478" max="9478" width="14.5703125" style="34" customWidth="1"/>
    <col min="9479" max="9728" width="9.140625" style="34"/>
    <col min="9729" max="9729" width="27.5703125" style="34" customWidth="1"/>
    <col min="9730" max="9730" width="42.85546875" style="34" customWidth="1"/>
    <col min="9731" max="9731" width="14.5703125" style="34" customWidth="1"/>
    <col min="9732" max="9732" width="17" style="34" customWidth="1"/>
    <col min="9733" max="9733" width="14.42578125" style="34" customWidth="1"/>
    <col min="9734" max="9734" width="14.5703125" style="34" customWidth="1"/>
    <col min="9735" max="9984" width="9.140625" style="34"/>
    <col min="9985" max="9985" width="27.5703125" style="34" customWidth="1"/>
    <col min="9986" max="9986" width="42.85546875" style="34" customWidth="1"/>
    <col min="9987" max="9987" width="14.5703125" style="34" customWidth="1"/>
    <col min="9988" max="9988" width="17" style="34" customWidth="1"/>
    <col min="9989" max="9989" width="14.42578125" style="34" customWidth="1"/>
    <col min="9990" max="9990" width="14.5703125" style="34" customWidth="1"/>
    <col min="9991" max="10240" width="9.140625" style="34"/>
    <col min="10241" max="10241" width="27.5703125" style="34" customWidth="1"/>
    <col min="10242" max="10242" width="42.85546875" style="34" customWidth="1"/>
    <col min="10243" max="10243" width="14.5703125" style="34" customWidth="1"/>
    <col min="10244" max="10244" width="17" style="34" customWidth="1"/>
    <col min="10245" max="10245" width="14.42578125" style="34" customWidth="1"/>
    <col min="10246" max="10246" width="14.5703125" style="34" customWidth="1"/>
    <col min="10247" max="10496" width="9.140625" style="34"/>
    <col min="10497" max="10497" width="27.5703125" style="34" customWidth="1"/>
    <col min="10498" max="10498" width="42.85546875" style="34" customWidth="1"/>
    <col min="10499" max="10499" width="14.5703125" style="34" customWidth="1"/>
    <col min="10500" max="10500" width="17" style="34" customWidth="1"/>
    <col min="10501" max="10501" width="14.42578125" style="34" customWidth="1"/>
    <col min="10502" max="10502" width="14.5703125" style="34" customWidth="1"/>
    <col min="10503" max="10752" width="9.140625" style="34"/>
    <col min="10753" max="10753" width="27.5703125" style="34" customWidth="1"/>
    <col min="10754" max="10754" width="42.85546875" style="34" customWidth="1"/>
    <col min="10755" max="10755" width="14.5703125" style="34" customWidth="1"/>
    <col min="10756" max="10756" width="17" style="34" customWidth="1"/>
    <col min="10757" max="10757" width="14.42578125" style="34" customWidth="1"/>
    <col min="10758" max="10758" width="14.5703125" style="34" customWidth="1"/>
    <col min="10759" max="11008" width="9.140625" style="34"/>
    <col min="11009" max="11009" width="27.5703125" style="34" customWidth="1"/>
    <col min="11010" max="11010" width="42.85546875" style="34" customWidth="1"/>
    <col min="11011" max="11011" width="14.5703125" style="34" customWidth="1"/>
    <col min="11012" max="11012" width="17" style="34" customWidth="1"/>
    <col min="11013" max="11013" width="14.42578125" style="34" customWidth="1"/>
    <col min="11014" max="11014" width="14.5703125" style="34" customWidth="1"/>
    <col min="11015" max="11264" width="9.140625" style="34"/>
    <col min="11265" max="11265" width="27.5703125" style="34" customWidth="1"/>
    <col min="11266" max="11266" width="42.85546875" style="34" customWidth="1"/>
    <col min="11267" max="11267" width="14.5703125" style="34" customWidth="1"/>
    <col min="11268" max="11268" width="17" style="34" customWidth="1"/>
    <col min="11269" max="11269" width="14.42578125" style="34" customWidth="1"/>
    <col min="11270" max="11270" width="14.5703125" style="34" customWidth="1"/>
    <col min="11271" max="11520" width="9.140625" style="34"/>
    <col min="11521" max="11521" width="27.5703125" style="34" customWidth="1"/>
    <col min="11522" max="11522" width="42.85546875" style="34" customWidth="1"/>
    <col min="11523" max="11523" width="14.5703125" style="34" customWidth="1"/>
    <col min="11524" max="11524" width="17" style="34" customWidth="1"/>
    <col min="11525" max="11525" width="14.42578125" style="34" customWidth="1"/>
    <col min="11526" max="11526" width="14.5703125" style="34" customWidth="1"/>
    <col min="11527" max="11776" width="9.140625" style="34"/>
    <col min="11777" max="11777" width="27.5703125" style="34" customWidth="1"/>
    <col min="11778" max="11778" width="42.85546875" style="34" customWidth="1"/>
    <col min="11779" max="11779" width="14.5703125" style="34" customWidth="1"/>
    <col min="11780" max="11780" width="17" style="34" customWidth="1"/>
    <col min="11781" max="11781" width="14.42578125" style="34" customWidth="1"/>
    <col min="11782" max="11782" width="14.5703125" style="34" customWidth="1"/>
    <col min="11783" max="12032" width="9.140625" style="34"/>
    <col min="12033" max="12033" width="27.5703125" style="34" customWidth="1"/>
    <col min="12034" max="12034" width="42.85546875" style="34" customWidth="1"/>
    <col min="12035" max="12035" width="14.5703125" style="34" customWidth="1"/>
    <col min="12036" max="12036" width="17" style="34" customWidth="1"/>
    <col min="12037" max="12037" width="14.42578125" style="34" customWidth="1"/>
    <col min="12038" max="12038" width="14.5703125" style="34" customWidth="1"/>
    <col min="12039" max="12288" width="9.140625" style="34"/>
    <col min="12289" max="12289" width="27.5703125" style="34" customWidth="1"/>
    <col min="12290" max="12290" width="42.85546875" style="34" customWidth="1"/>
    <col min="12291" max="12291" width="14.5703125" style="34" customWidth="1"/>
    <col min="12292" max="12292" width="17" style="34" customWidth="1"/>
    <col min="12293" max="12293" width="14.42578125" style="34" customWidth="1"/>
    <col min="12294" max="12294" width="14.5703125" style="34" customWidth="1"/>
    <col min="12295" max="12544" width="9.140625" style="34"/>
    <col min="12545" max="12545" width="27.5703125" style="34" customWidth="1"/>
    <col min="12546" max="12546" width="42.85546875" style="34" customWidth="1"/>
    <col min="12547" max="12547" width="14.5703125" style="34" customWidth="1"/>
    <col min="12548" max="12548" width="17" style="34" customWidth="1"/>
    <col min="12549" max="12549" width="14.42578125" style="34" customWidth="1"/>
    <col min="12550" max="12550" width="14.5703125" style="34" customWidth="1"/>
    <col min="12551" max="12800" width="9.140625" style="34"/>
    <col min="12801" max="12801" width="27.5703125" style="34" customWidth="1"/>
    <col min="12802" max="12802" width="42.85546875" style="34" customWidth="1"/>
    <col min="12803" max="12803" width="14.5703125" style="34" customWidth="1"/>
    <col min="12804" max="12804" width="17" style="34" customWidth="1"/>
    <col min="12805" max="12805" width="14.42578125" style="34" customWidth="1"/>
    <col min="12806" max="12806" width="14.5703125" style="34" customWidth="1"/>
    <col min="12807" max="13056" width="9.140625" style="34"/>
    <col min="13057" max="13057" width="27.5703125" style="34" customWidth="1"/>
    <col min="13058" max="13058" width="42.85546875" style="34" customWidth="1"/>
    <col min="13059" max="13059" width="14.5703125" style="34" customWidth="1"/>
    <col min="13060" max="13060" width="17" style="34" customWidth="1"/>
    <col min="13061" max="13061" width="14.42578125" style="34" customWidth="1"/>
    <col min="13062" max="13062" width="14.5703125" style="34" customWidth="1"/>
    <col min="13063" max="13312" width="9.140625" style="34"/>
    <col min="13313" max="13313" width="27.5703125" style="34" customWidth="1"/>
    <col min="13314" max="13314" width="42.85546875" style="34" customWidth="1"/>
    <col min="13315" max="13315" width="14.5703125" style="34" customWidth="1"/>
    <col min="13316" max="13316" width="17" style="34" customWidth="1"/>
    <col min="13317" max="13317" width="14.42578125" style="34" customWidth="1"/>
    <col min="13318" max="13318" width="14.5703125" style="34" customWidth="1"/>
    <col min="13319" max="13568" width="9.140625" style="34"/>
    <col min="13569" max="13569" width="27.5703125" style="34" customWidth="1"/>
    <col min="13570" max="13570" width="42.85546875" style="34" customWidth="1"/>
    <col min="13571" max="13571" width="14.5703125" style="34" customWidth="1"/>
    <col min="13572" max="13572" width="17" style="34" customWidth="1"/>
    <col min="13573" max="13573" width="14.42578125" style="34" customWidth="1"/>
    <col min="13574" max="13574" width="14.5703125" style="34" customWidth="1"/>
    <col min="13575" max="13824" width="9.140625" style="34"/>
    <col min="13825" max="13825" width="27.5703125" style="34" customWidth="1"/>
    <col min="13826" max="13826" width="42.85546875" style="34" customWidth="1"/>
    <col min="13827" max="13827" width="14.5703125" style="34" customWidth="1"/>
    <col min="13828" max="13828" width="17" style="34" customWidth="1"/>
    <col min="13829" max="13829" width="14.42578125" style="34" customWidth="1"/>
    <col min="13830" max="13830" width="14.5703125" style="34" customWidth="1"/>
    <col min="13831" max="14080" width="9.140625" style="34"/>
    <col min="14081" max="14081" width="27.5703125" style="34" customWidth="1"/>
    <col min="14082" max="14082" width="42.85546875" style="34" customWidth="1"/>
    <col min="14083" max="14083" width="14.5703125" style="34" customWidth="1"/>
    <col min="14084" max="14084" width="17" style="34" customWidth="1"/>
    <col min="14085" max="14085" width="14.42578125" style="34" customWidth="1"/>
    <col min="14086" max="14086" width="14.5703125" style="34" customWidth="1"/>
    <col min="14087" max="14336" width="9.140625" style="34"/>
    <col min="14337" max="14337" width="27.5703125" style="34" customWidth="1"/>
    <col min="14338" max="14338" width="42.85546875" style="34" customWidth="1"/>
    <col min="14339" max="14339" width="14.5703125" style="34" customWidth="1"/>
    <col min="14340" max="14340" width="17" style="34" customWidth="1"/>
    <col min="14341" max="14341" width="14.42578125" style="34" customWidth="1"/>
    <col min="14342" max="14342" width="14.5703125" style="34" customWidth="1"/>
    <col min="14343" max="14592" width="9.140625" style="34"/>
    <col min="14593" max="14593" width="27.5703125" style="34" customWidth="1"/>
    <col min="14594" max="14594" width="42.85546875" style="34" customWidth="1"/>
    <col min="14595" max="14595" width="14.5703125" style="34" customWidth="1"/>
    <col min="14596" max="14596" width="17" style="34" customWidth="1"/>
    <col min="14597" max="14597" width="14.42578125" style="34" customWidth="1"/>
    <col min="14598" max="14598" width="14.5703125" style="34" customWidth="1"/>
    <col min="14599" max="14848" width="9.140625" style="34"/>
    <col min="14849" max="14849" width="27.5703125" style="34" customWidth="1"/>
    <col min="14850" max="14850" width="42.85546875" style="34" customWidth="1"/>
    <col min="14851" max="14851" width="14.5703125" style="34" customWidth="1"/>
    <col min="14852" max="14852" width="17" style="34" customWidth="1"/>
    <col min="14853" max="14853" width="14.42578125" style="34" customWidth="1"/>
    <col min="14854" max="14854" width="14.5703125" style="34" customWidth="1"/>
    <col min="14855" max="15104" width="9.140625" style="34"/>
    <col min="15105" max="15105" width="27.5703125" style="34" customWidth="1"/>
    <col min="15106" max="15106" width="42.85546875" style="34" customWidth="1"/>
    <col min="15107" max="15107" width="14.5703125" style="34" customWidth="1"/>
    <col min="15108" max="15108" width="17" style="34" customWidth="1"/>
    <col min="15109" max="15109" width="14.42578125" style="34" customWidth="1"/>
    <col min="15110" max="15110" width="14.5703125" style="34" customWidth="1"/>
    <col min="15111" max="15360" width="9.140625" style="34"/>
    <col min="15361" max="15361" width="27.5703125" style="34" customWidth="1"/>
    <col min="15362" max="15362" width="42.85546875" style="34" customWidth="1"/>
    <col min="15363" max="15363" width="14.5703125" style="34" customWidth="1"/>
    <col min="15364" max="15364" width="17" style="34" customWidth="1"/>
    <col min="15365" max="15365" width="14.42578125" style="34" customWidth="1"/>
    <col min="15366" max="15366" width="14.5703125" style="34" customWidth="1"/>
    <col min="15367" max="15616" width="9.140625" style="34"/>
    <col min="15617" max="15617" width="27.5703125" style="34" customWidth="1"/>
    <col min="15618" max="15618" width="42.85546875" style="34" customWidth="1"/>
    <col min="15619" max="15619" width="14.5703125" style="34" customWidth="1"/>
    <col min="15620" max="15620" width="17" style="34" customWidth="1"/>
    <col min="15621" max="15621" width="14.42578125" style="34" customWidth="1"/>
    <col min="15622" max="15622" width="14.5703125" style="34" customWidth="1"/>
    <col min="15623" max="15872" width="9.140625" style="34"/>
    <col min="15873" max="15873" width="27.5703125" style="34" customWidth="1"/>
    <col min="15874" max="15874" width="42.85546875" style="34" customWidth="1"/>
    <col min="15875" max="15875" width="14.5703125" style="34" customWidth="1"/>
    <col min="15876" max="15876" width="17" style="34" customWidth="1"/>
    <col min="15877" max="15877" width="14.42578125" style="34" customWidth="1"/>
    <col min="15878" max="15878" width="14.5703125" style="34" customWidth="1"/>
    <col min="15879" max="16128" width="9.140625" style="34"/>
    <col min="16129" max="16129" width="27.5703125" style="34" customWidth="1"/>
    <col min="16130" max="16130" width="42.85546875" style="34" customWidth="1"/>
    <col min="16131" max="16131" width="14.5703125" style="34" customWidth="1"/>
    <col min="16132" max="16132" width="17" style="34" customWidth="1"/>
    <col min="16133" max="16133" width="14.42578125" style="34" customWidth="1"/>
    <col min="16134" max="16134" width="14.5703125" style="34" customWidth="1"/>
    <col min="16135" max="16384" width="9.140625" style="34"/>
  </cols>
  <sheetData>
    <row r="1" spans="1:7" ht="22.5" customHeight="1">
      <c r="A1" s="106" t="s">
        <v>143</v>
      </c>
      <c r="B1" s="106"/>
      <c r="C1" s="106"/>
      <c r="D1" s="106"/>
      <c r="E1" s="106"/>
      <c r="F1" s="106"/>
    </row>
    <row r="2" spans="1:7" ht="33" customHeight="1">
      <c r="A2" s="106" t="s">
        <v>117</v>
      </c>
      <c r="B2" s="106"/>
      <c r="C2" s="106"/>
      <c r="D2" s="106"/>
      <c r="E2" s="106"/>
      <c r="F2" s="106"/>
    </row>
    <row r="4" spans="1:7" ht="18.75" customHeight="1">
      <c r="A4" s="107" t="s">
        <v>118</v>
      </c>
      <c r="B4" s="107" t="s">
        <v>119</v>
      </c>
      <c r="C4" s="108" t="s">
        <v>47</v>
      </c>
      <c r="D4" s="109"/>
      <c r="E4" s="109"/>
      <c r="F4" s="110"/>
    </row>
    <row r="5" spans="1:7" ht="30.75" customHeight="1">
      <c r="A5" s="107"/>
      <c r="B5" s="107"/>
      <c r="C5" s="35" t="s">
        <v>120</v>
      </c>
      <c r="D5" s="35" t="s">
        <v>121</v>
      </c>
      <c r="E5" s="35" t="s">
        <v>122</v>
      </c>
      <c r="F5" s="35" t="s">
        <v>123</v>
      </c>
    </row>
    <row r="6" spans="1:7" ht="18" customHeight="1">
      <c r="A6" s="105" t="s">
        <v>124</v>
      </c>
      <c r="B6" s="36" t="s">
        <v>125</v>
      </c>
      <c r="C6" s="111">
        <f>SUM(D6:F18)</f>
        <v>582250.06000000006</v>
      </c>
      <c r="D6" s="37">
        <v>185000</v>
      </c>
      <c r="E6" s="38"/>
      <c r="F6" s="38">
        <v>15000</v>
      </c>
      <c r="G6" s="39"/>
    </row>
    <row r="7" spans="1:7" ht="18" customHeight="1">
      <c r="A7" s="105"/>
      <c r="B7" s="36" t="s">
        <v>126</v>
      </c>
      <c r="C7" s="111"/>
      <c r="D7" s="37"/>
      <c r="E7" s="38"/>
      <c r="F7" s="38"/>
      <c r="G7" s="39"/>
    </row>
    <row r="8" spans="1:7" ht="18" customHeight="1">
      <c r="A8" s="105"/>
      <c r="B8" s="36" t="s">
        <v>144</v>
      </c>
      <c r="C8" s="111"/>
      <c r="D8" s="37">
        <v>119942.64</v>
      </c>
      <c r="E8" s="38"/>
      <c r="F8" s="38"/>
      <c r="G8" s="39"/>
    </row>
    <row r="9" spans="1:7" ht="18" customHeight="1">
      <c r="A9" s="105"/>
      <c r="B9" s="36" t="s">
        <v>127</v>
      </c>
      <c r="C9" s="111"/>
      <c r="D9" s="37">
        <v>2500</v>
      </c>
      <c r="E9" s="38"/>
      <c r="F9" s="38">
        <v>2500</v>
      </c>
      <c r="G9" s="39"/>
    </row>
    <row r="10" spans="1:7" ht="18" customHeight="1">
      <c r="A10" s="105"/>
      <c r="B10" s="36" t="s">
        <v>128</v>
      </c>
      <c r="C10" s="111"/>
      <c r="D10" s="37">
        <v>82000</v>
      </c>
      <c r="E10" s="38"/>
      <c r="F10" s="38"/>
      <c r="G10" s="39"/>
    </row>
    <row r="11" spans="1:7" ht="18" customHeight="1">
      <c r="A11" s="105"/>
      <c r="B11" s="36" t="s">
        <v>129</v>
      </c>
      <c r="C11" s="111"/>
      <c r="D11" s="37"/>
      <c r="E11" s="38"/>
      <c r="F11" s="38"/>
      <c r="G11" s="39"/>
    </row>
    <row r="12" spans="1:7" ht="18" customHeight="1">
      <c r="A12" s="105"/>
      <c r="B12" s="36" t="s">
        <v>130</v>
      </c>
      <c r="C12" s="111"/>
      <c r="D12" s="37"/>
      <c r="E12" s="38"/>
      <c r="F12" s="38"/>
      <c r="G12" s="39"/>
    </row>
    <row r="13" spans="1:7" ht="18" customHeight="1">
      <c r="A13" s="105"/>
      <c r="B13" s="36" t="s">
        <v>131</v>
      </c>
      <c r="C13" s="111"/>
      <c r="D13" s="37"/>
      <c r="E13" s="38"/>
      <c r="F13" s="38"/>
      <c r="G13" s="39"/>
    </row>
    <row r="14" spans="1:7" ht="18" customHeight="1">
      <c r="A14" s="105"/>
      <c r="B14" s="36" t="s">
        <v>157</v>
      </c>
      <c r="C14" s="111"/>
      <c r="D14" s="37"/>
      <c r="E14" s="55">
        <v>9682.48</v>
      </c>
      <c r="F14" s="55"/>
      <c r="G14" s="39"/>
    </row>
    <row r="15" spans="1:7" ht="18" customHeight="1">
      <c r="A15" s="105"/>
      <c r="B15" s="36" t="s">
        <v>158</v>
      </c>
      <c r="C15" s="111"/>
      <c r="D15" s="37"/>
      <c r="E15" s="55">
        <v>18947</v>
      </c>
      <c r="F15" s="55"/>
      <c r="G15" s="39"/>
    </row>
    <row r="16" spans="1:7" ht="18" customHeight="1">
      <c r="A16" s="105"/>
      <c r="B16" s="36" t="s">
        <v>159</v>
      </c>
      <c r="C16" s="111"/>
      <c r="D16" s="37"/>
      <c r="E16" s="55">
        <v>51370.52</v>
      </c>
      <c r="F16" s="55">
        <v>4807.42</v>
      </c>
      <c r="G16" s="39"/>
    </row>
    <row r="17" spans="1:7" ht="18" customHeight="1">
      <c r="A17" s="105"/>
      <c r="B17" s="36" t="s">
        <v>134</v>
      </c>
      <c r="C17" s="111"/>
      <c r="D17" s="37"/>
      <c r="E17" s="70">
        <v>90500</v>
      </c>
      <c r="F17" s="70"/>
      <c r="G17" s="39"/>
    </row>
    <row r="18" spans="1:7" ht="18" customHeight="1">
      <c r="A18" s="105"/>
      <c r="B18" s="36" t="s">
        <v>132</v>
      </c>
      <c r="C18" s="111"/>
      <c r="D18" s="37"/>
      <c r="E18" s="38"/>
      <c r="F18" s="38"/>
      <c r="G18" s="39"/>
    </row>
    <row r="19" spans="1:7" ht="18" customHeight="1">
      <c r="A19" s="101" t="s">
        <v>133</v>
      </c>
      <c r="B19" s="36"/>
      <c r="C19" s="103">
        <f>SUM(D19:F20)</f>
        <v>0</v>
      </c>
      <c r="D19" s="37"/>
      <c r="E19" s="38"/>
      <c r="F19" s="38"/>
      <c r="G19" s="39"/>
    </row>
    <row r="20" spans="1:7" ht="18" customHeight="1">
      <c r="A20" s="102"/>
      <c r="B20" s="40" t="s">
        <v>135</v>
      </c>
      <c r="C20" s="104"/>
      <c r="D20" s="37"/>
      <c r="E20" s="38"/>
      <c r="F20" s="38"/>
      <c r="G20" s="39"/>
    </row>
    <row r="21" spans="1:7" ht="18" customHeight="1">
      <c r="A21" s="105" t="s">
        <v>136</v>
      </c>
      <c r="B21" s="41" t="s">
        <v>137</v>
      </c>
      <c r="C21" s="38">
        <f t="shared" ref="C21:C25" si="0">D21+E21+F21</f>
        <v>5010940.8900000006</v>
      </c>
      <c r="D21" s="37">
        <v>4629701.6500000004</v>
      </c>
      <c r="E21" s="38"/>
      <c r="F21" s="38">
        <v>381239.24</v>
      </c>
      <c r="G21" s="39"/>
    </row>
    <row r="22" spans="1:7" ht="18" customHeight="1">
      <c r="A22" s="105"/>
      <c r="B22" s="41" t="s">
        <v>138</v>
      </c>
      <c r="C22" s="38">
        <f t="shared" si="0"/>
        <v>1740165.97</v>
      </c>
      <c r="D22" s="37">
        <v>1392132.78</v>
      </c>
      <c r="E22" s="38"/>
      <c r="F22" s="38">
        <v>348033.19</v>
      </c>
      <c r="G22" s="39"/>
    </row>
    <row r="23" spans="1:7" ht="18" customHeight="1">
      <c r="A23" s="105"/>
      <c r="B23" s="41" t="s">
        <v>139</v>
      </c>
      <c r="C23" s="38">
        <f t="shared" si="0"/>
        <v>1499063.58672</v>
      </c>
      <c r="D23" s="37">
        <v>1199250.8700000001</v>
      </c>
      <c r="E23" s="38"/>
      <c r="F23" s="48">
        <v>299812.71671999991</v>
      </c>
      <c r="G23" s="39"/>
    </row>
    <row r="24" spans="1:7" ht="18" customHeight="1">
      <c r="A24" s="42" t="s">
        <v>140</v>
      </c>
      <c r="B24" s="41" t="s">
        <v>141</v>
      </c>
      <c r="C24" s="49">
        <f t="shared" si="0"/>
        <v>4494982.4000000004</v>
      </c>
      <c r="D24" s="49">
        <v>3599580</v>
      </c>
      <c r="E24" s="49"/>
      <c r="F24" s="49">
        <v>895402.4</v>
      </c>
      <c r="G24" s="39"/>
    </row>
    <row r="25" spans="1:7" ht="18" customHeight="1">
      <c r="A25" s="42" t="s">
        <v>142</v>
      </c>
      <c r="B25" s="41" t="s">
        <v>135</v>
      </c>
      <c r="C25" s="38">
        <f t="shared" si="0"/>
        <v>0</v>
      </c>
      <c r="D25" s="38"/>
      <c r="E25" s="38"/>
      <c r="F25" s="38"/>
      <c r="G25" s="39"/>
    </row>
    <row r="26" spans="1:7" ht="18" customHeight="1">
      <c r="A26" s="36"/>
      <c r="B26" s="43" t="s">
        <v>48</v>
      </c>
      <c r="C26" s="44">
        <f>SUM(C6:C25)</f>
        <v>13327402.906720001</v>
      </c>
      <c r="D26" s="44">
        <f>SUM(D6:D25)</f>
        <v>11210107.940000001</v>
      </c>
      <c r="E26" s="44">
        <f>SUM(E6:E25)</f>
        <v>170500</v>
      </c>
      <c r="F26" s="44">
        <f>SUM(F6:F25)</f>
        <v>1946794.9667199999</v>
      </c>
      <c r="G26" s="39"/>
    </row>
    <row r="28" spans="1:7">
      <c r="D28" s="45"/>
    </row>
  </sheetData>
  <mergeCells count="10">
    <mergeCell ref="A19:A20"/>
    <mergeCell ref="C19:C20"/>
    <mergeCell ref="A21:A23"/>
    <mergeCell ref="A1:F1"/>
    <mergeCell ref="A2:F2"/>
    <mergeCell ref="A4:A5"/>
    <mergeCell ref="B4:B5"/>
    <mergeCell ref="C4:F4"/>
    <mergeCell ref="A6:A18"/>
    <mergeCell ref="C6:C1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F6" sqref="F6:F9"/>
    </sheetView>
  </sheetViews>
  <sheetFormatPr defaultRowHeight="12.75"/>
  <cols>
    <col min="1" max="1" width="27.5703125" style="34" customWidth="1"/>
    <col min="2" max="2" width="42.85546875" style="34" customWidth="1"/>
    <col min="3" max="3" width="14.5703125" style="34" customWidth="1"/>
    <col min="4" max="4" width="17" style="34" customWidth="1"/>
    <col min="5" max="5" width="14.42578125" style="34" customWidth="1"/>
    <col min="6" max="6" width="14.5703125" style="34" customWidth="1"/>
    <col min="7" max="256" width="9.140625" style="34"/>
    <col min="257" max="257" width="27.5703125" style="34" customWidth="1"/>
    <col min="258" max="258" width="42.85546875" style="34" customWidth="1"/>
    <col min="259" max="259" width="14.5703125" style="34" customWidth="1"/>
    <col min="260" max="260" width="17" style="34" customWidth="1"/>
    <col min="261" max="261" width="14.42578125" style="34" customWidth="1"/>
    <col min="262" max="262" width="14.5703125" style="34" customWidth="1"/>
    <col min="263" max="512" width="9.140625" style="34"/>
    <col min="513" max="513" width="27.5703125" style="34" customWidth="1"/>
    <col min="514" max="514" width="42.85546875" style="34" customWidth="1"/>
    <col min="515" max="515" width="14.5703125" style="34" customWidth="1"/>
    <col min="516" max="516" width="17" style="34" customWidth="1"/>
    <col min="517" max="517" width="14.42578125" style="34" customWidth="1"/>
    <col min="518" max="518" width="14.5703125" style="34" customWidth="1"/>
    <col min="519" max="768" width="9.140625" style="34"/>
    <col min="769" max="769" width="27.5703125" style="34" customWidth="1"/>
    <col min="770" max="770" width="42.85546875" style="34" customWidth="1"/>
    <col min="771" max="771" width="14.5703125" style="34" customWidth="1"/>
    <col min="772" max="772" width="17" style="34" customWidth="1"/>
    <col min="773" max="773" width="14.42578125" style="34" customWidth="1"/>
    <col min="774" max="774" width="14.5703125" style="34" customWidth="1"/>
    <col min="775" max="1024" width="9.140625" style="34"/>
    <col min="1025" max="1025" width="27.5703125" style="34" customWidth="1"/>
    <col min="1026" max="1026" width="42.85546875" style="34" customWidth="1"/>
    <col min="1027" max="1027" width="14.5703125" style="34" customWidth="1"/>
    <col min="1028" max="1028" width="17" style="34" customWidth="1"/>
    <col min="1029" max="1029" width="14.42578125" style="34" customWidth="1"/>
    <col min="1030" max="1030" width="14.5703125" style="34" customWidth="1"/>
    <col min="1031" max="1280" width="9.140625" style="34"/>
    <col min="1281" max="1281" width="27.5703125" style="34" customWidth="1"/>
    <col min="1282" max="1282" width="42.85546875" style="34" customWidth="1"/>
    <col min="1283" max="1283" width="14.5703125" style="34" customWidth="1"/>
    <col min="1284" max="1284" width="17" style="34" customWidth="1"/>
    <col min="1285" max="1285" width="14.42578125" style="34" customWidth="1"/>
    <col min="1286" max="1286" width="14.5703125" style="34" customWidth="1"/>
    <col min="1287" max="1536" width="9.140625" style="34"/>
    <col min="1537" max="1537" width="27.5703125" style="34" customWidth="1"/>
    <col min="1538" max="1538" width="42.85546875" style="34" customWidth="1"/>
    <col min="1539" max="1539" width="14.5703125" style="34" customWidth="1"/>
    <col min="1540" max="1540" width="17" style="34" customWidth="1"/>
    <col min="1541" max="1541" width="14.42578125" style="34" customWidth="1"/>
    <col min="1542" max="1542" width="14.5703125" style="34" customWidth="1"/>
    <col min="1543" max="1792" width="9.140625" style="34"/>
    <col min="1793" max="1793" width="27.5703125" style="34" customWidth="1"/>
    <col min="1794" max="1794" width="42.85546875" style="34" customWidth="1"/>
    <col min="1795" max="1795" width="14.5703125" style="34" customWidth="1"/>
    <col min="1796" max="1796" width="17" style="34" customWidth="1"/>
    <col min="1797" max="1797" width="14.42578125" style="34" customWidth="1"/>
    <col min="1798" max="1798" width="14.5703125" style="34" customWidth="1"/>
    <col min="1799" max="2048" width="9.140625" style="34"/>
    <col min="2049" max="2049" width="27.5703125" style="34" customWidth="1"/>
    <col min="2050" max="2050" width="42.85546875" style="34" customWidth="1"/>
    <col min="2051" max="2051" width="14.5703125" style="34" customWidth="1"/>
    <col min="2052" max="2052" width="17" style="34" customWidth="1"/>
    <col min="2053" max="2053" width="14.42578125" style="34" customWidth="1"/>
    <col min="2054" max="2054" width="14.5703125" style="34" customWidth="1"/>
    <col min="2055" max="2304" width="9.140625" style="34"/>
    <col min="2305" max="2305" width="27.5703125" style="34" customWidth="1"/>
    <col min="2306" max="2306" width="42.85546875" style="34" customWidth="1"/>
    <col min="2307" max="2307" width="14.5703125" style="34" customWidth="1"/>
    <col min="2308" max="2308" width="17" style="34" customWidth="1"/>
    <col min="2309" max="2309" width="14.42578125" style="34" customWidth="1"/>
    <col min="2310" max="2310" width="14.5703125" style="34" customWidth="1"/>
    <col min="2311" max="2560" width="9.140625" style="34"/>
    <col min="2561" max="2561" width="27.5703125" style="34" customWidth="1"/>
    <col min="2562" max="2562" width="42.85546875" style="34" customWidth="1"/>
    <col min="2563" max="2563" width="14.5703125" style="34" customWidth="1"/>
    <col min="2564" max="2564" width="17" style="34" customWidth="1"/>
    <col min="2565" max="2565" width="14.42578125" style="34" customWidth="1"/>
    <col min="2566" max="2566" width="14.5703125" style="34" customWidth="1"/>
    <col min="2567" max="2816" width="9.140625" style="34"/>
    <col min="2817" max="2817" width="27.5703125" style="34" customWidth="1"/>
    <col min="2818" max="2818" width="42.85546875" style="34" customWidth="1"/>
    <col min="2819" max="2819" width="14.5703125" style="34" customWidth="1"/>
    <col min="2820" max="2820" width="17" style="34" customWidth="1"/>
    <col min="2821" max="2821" width="14.42578125" style="34" customWidth="1"/>
    <col min="2822" max="2822" width="14.5703125" style="34" customWidth="1"/>
    <col min="2823" max="3072" width="9.140625" style="34"/>
    <col min="3073" max="3073" width="27.5703125" style="34" customWidth="1"/>
    <col min="3074" max="3074" width="42.85546875" style="34" customWidth="1"/>
    <col min="3075" max="3075" width="14.5703125" style="34" customWidth="1"/>
    <col min="3076" max="3076" width="17" style="34" customWidth="1"/>
    <col min="3077" max="3077" width="14.42578125" style="34" customWidth="1"/>
    <col min="3078" max="3078" width="14.5703125" style="34" customWidth="1"/>
    <col min="3079" max="3328" width="9.140625" style="34"/>
    <col min="3329" max="3329" width="27.5703125" style="34" customWidth="1"/>
    <col min="3330" max="3330" width="42.85546875" style="34" customWidth="1"/>
    <col min="3331" max="3331" width="14.5703125" style="34" customWidth="1"/>
    <col min="3332" max="3332" width="17" style="34" customWidth="1"/>
    <col min="3333" max="3333" width="14.42578125" style="34" customWidth="1"/>
    <col min="3334" max="3334" width="14.5703125" style="34" customWidth="1"/>
    <col min="3335" max="3584" width="9.140625" style="34"/>
    <col min="3585" max="3585" width="27.5703125" style="34" customWidth="1"/>
    <col min="3586" max="3586" width="42.85546875" style="34" customWidth="1"/>
    <col min="3587" max="3587" width="14.5703125" style="34" customWidth="1"/>
    <col min="3588" max="3588" width="17" style="34" customWidth="1"/>
    <col min="3589" max="3589" width="14.42578125" style="34" customWidth="1"/>
    <col min="3590" max="3590" width="14.5703125" style="34" customWidth="1"/>
    <col min="3591" max="3840" width="9.140625" style="34"/>
    <col min="3841" max="3841" width="27.5703125" style="34" customWidth="1"/>
    <col min="3842" max="3842" width="42.85546875" style="34" customWidth="1"/>
    <col min="3843" max="3843" width="14.5703125" style="34" customWidth="1"/>
    <col min="3844" max="3844" width="17" style="34" customWidth="1"/>
    <col min="3845" max="3845" width="14.42578125" style="34" customWidth="1"/>
    <col min="3846" max="3846" width="14.5703125" style="34" customWidth="1"/>
    <col min="3847" max="4096" width="9.140625" style="34"/>
    <col min="4097" max="4097" width="27.5703125" style="34" customWidth="1"/>
    <col min="4098" max="4098" width="42.85546875" style="34" customWidth="1"/>
    <col min="4099" max="4099" width="14.5703125" style="34" customWidth="1"/>
    <col min="4100" max="4100" width="17" style="34" customWidth="1"/>
    <col min="4101" max="4101" width="14.42578125" style="34" customWidth="1"/>
    <col min="4102" max="4102" width="14.5703125" style="34" customWidth="1"/>
    <col min="4103" max="4352" width="9.140625" style="34"/>
    <col min="4353" max="4353" width="27.5703125" style="34" customWidth="1"/>
    <col min="4354" max="4354" width="42.85546875" style="34" customWidth="1"/>
    <col min="4355" max="4355" width="14.5703125" style="34" customWidth="1"/>
    <col min="4356" max="4356" width="17" style="34" customWidth="1"/>
    <col min="4357" max="4357" width="14.42578125" style="34" customWidth="1"/>
    <col min="4358" max="4358" width="14.5703125" style="34" customWidth="1"/>
    <col min="4359" max="4608" width="9.140625" style="34"/>
    <col min="4609" max="4609" width="27.5703125" style="34" customWidth="1"/>
    <col min="4610" max="4610" width="42.85546875" style="34" customWidth="1"/>
    <col min="4611" max="4611" width="14.5703125" style="34" customWidth="1"/>
    <col min="4612" max="4612" width="17" style="34" customWidth="1"/>
    <col min="4613" max="4613" width="14.42578125" style="34" customWidth="1"/>
    <col min="4614" max="4614" width="14.5703125" style="34" customWidth="1"/>
    <col min="4615" max="4864" width="9.140625" style="34"/>
    <col min="4865" max="4865" width="27.5703125" style="34" customWidth="1"/>
    <col min="4866" max="4866" width="42.85546875" style="34" customWidth="1"/>
    <col min="4867" max="4867" width="14.5703125" style="34" customWidth="1"/>
    <col min="4868" max="4868" width="17" style="34" customWidth="1"/>
    <col min="4869" max="4869" width="14.42578125" style="34" customWidth="1"/>
    <col min="4870" max="4870" width="14.5703125" style="34" customWidth="1"/>
    <col min="4871" max="5120" width="9.140625" style="34"/>
    <col min="5121" max="5121" width="27.5703125" style="34" customWidth="1"/>
    <col min="5122" max="5122" width="42.85546875" style="34" customWidth="1"/>
    <col min="5123" max="5123" width="14.5703125" style="34" customWidth="1"/>
    <col min="5124" max="5124" width="17" style="34" customWidth="1"/>
    <col min="5125" max="5125" width="14.42578125" style="34" customWidth="1"/>
    <col min="5126" max="5126" width="14.5703125" style="34" customWidth="1"/>
    <col min="5127" max="5376" width="9.140625" style="34"/>
    <col min="5377" max="5377" width="27.5703125" style="34" customWidth="1"/>
    <col min="5378" max="5378" width="42.85546875" style="34" customWidth="1"/>
    <col min="5379" max="5379" width="14.5703125" style="34" customWidth="1"/>
    <col min="5380" max="5380" width="17" style="34" customWidth="1"/>
    <col min="5381" max="5381" width="14.42578125" style="34" customWidth="1"/>
    <col min="5382" max="5382" width="14.5703125" style="34" customWidth="1"/>
    <col min="5383" max="5632" width="9.140625" style="34"/>
    <col min="5633" max="5633" width="27.5703125" style="34" customWidth="1"/>
    <col min="5634" max="5634" width="42.85546875" style="34" customWidth="1"/>
    <col min="5635" max="5635" width="14.5703125" style="34" customWidth="1"/>
    <col min="5636" max="5636" width="17" style="34" customWidth="1"/>
    <col min="5637" max="5637" width="14.42578125" style="34" customWidth="1"/>
    <col min="5638" max="5638" width="14.5703125" style="34" customWidth="1"/>
    <col min="5639" max="5888" width="9.140625" style="34"/>
    <col min="5889" max="5889" width="27.5703125" style="34" customWidth="1"/>
    <col min="5890" max="5890" width="42.85546875" style="34" customWidth="1"/>
    <col min="5891" max="5891" width="14.5703125" style="34" customWidth="1"/>
    <col min="5892" max="5892" width="17" style="34" customWidth="1"/>
    <col min="5893" max="5893" width="14.42578125" style="34" customWidth="1"/>
    <col min="5894" max="5894" width="14.5703125" style="34" customWidth="1"/>
    <col min="5895" max="6144" width="9.140625" style="34"/>
    <col min="6145" max="6145" width="27.5703125" style="34" customWidth="1"/>
    <col min="6146" max="6146" width="42.85546875" style="34" customWidth="1"/>
    <col min="6147" max="6147" width="14.5703125" style="34" customWidth="1"/>
    <col min="6148" max="6148" width="17" style="34" customWidth="1"/>
    <col min="6149" max="6149" width="14.42578125" style="34" customWidth="1"/>
    <col min="6150" max="6150" width="14.5703125" style="34" customWidth="1"/>
    <col min="6151" max="6400" width="9.140625" style="34"/>
    <col min="6401" max="6401" width="27.5703125" style="34" customWidth="1"/>
    <col min="6402" max="6402" width="42.85546875" style="34" customWidth="1"/>
    <col min="6403" max="6403" width="14.5703125" style="34" customWidth="1"/>
    <col min="6404" max="6404" width="17" style="34" customWidth="1"/>
    <col min="6405" max="6405" width="14.42578125" style="34" customWidth="1"/>
    <col min="6406" max="6406" width="14.5703125" style="34" customWidth="1"/>
    <col min="6407" max="6656" width="9.140625" style="34"/>
    <col min="6657" max="6657" width="27.5703125" style="34" customWidth="1"/>
    <col min="6658" max="6658" width="42.85546875" style="34" customWidth="1"/>
    <col min="6659" max="6659" width="14.5703125" style="34" customWidth="1"/>
    <col min="6660" max="6660" width="17" style="34" customWidth="1"/>
    <col min="6661" max="6661" width="14.42578125" style="34" customWidth="1"/>
    <col min="6662" max="6662" width="14.5703125" style="34" customWidth="1"/>
    <col min="6663" max="6912" width="9.140625" style="34"/>
    <col min="6913" max="6913" width="27.5703125" style="34" customWidth="1"/>
    <col min="6914" max="6914" width="42.85546875" style="34" customWidth="1"/>
    <col min="6915" max="6915" width="14.5703125" style="34" customWidth="1"/>
    <col min="6916" max="6916" width="17" style="34" customWidth="1"/>
    <col min="6917" max="6917" width="14.42578125" style="34" customWidth="1"/>
    <col min="6918" max="6918" width="14.5703125" style="34" customWidth="1"/>
    <col min="6919" max="7168" width="9.140625" style="34"/>
    <col min="7169" max="7169" width="27.5703125" style="34" customWidth="1"/>
    <col min="7170" max="7170" width="42.85546875" style="34" customWidth="1"/>
    <col min="7171" max="7171" width="14.5703125" style="34" customWidth="1"/>
    <col min="7172" max="7172" width="17" style="34" customWidth="1"/>
    <col min="7173" max="7173" width="14.42578125" style="34" customWidth="1"/>
    <col min="7174" max="7174" width="14.5703125" style="34" customWidth="1"/>
    <col min="7175" max="7424" width="9.140625" style="34"/>
    <col min="7425" max="7425" width="27.5703125" style="34" customWidth="1"/>
    <col min="7426" max="7426" width="42.85546875" style="34" customWidth="1"/>
    <col min="7427" max="7427" width="14.5703125" style="34" customWidth="1"/>
    <col min="7428" max="7428" width="17" style="34" customWidth="1"/>
    <col min="7429" max="7429" width="14.42578125" style="34" customWidth="1"/>
    <col min="7430" max="7430" width="14.5703125" style="34" customWidth="1"/>
    <col min="7431" max="7680" width="9.140625" style="34"/>
    <col min="7681" max="7681" width="27.5703125" style="34" customWidth="1"/>
    <col min="7682" max="7682" width="42.85546875" style="34" customWidth="1"/>
    <col min="7683" max="7683" width="14.5703125" style="34" customWidth="1"/>
    <col min="7684" max="7684" width="17" style="34" customWidth="1"/>
    <col min="7685" max="7685" width="14.42578125" style="34" customWidth="1"/>
    <col min="7686" max="7686" width="14.5703125" style="34" customWidth="1"/>
    <col min="7687" max="7936" width="9.140625" style="34"/>
    <col min="7937" max="7937" width="27.5703125" style="34" customWidth="1"/>
    <col min="7938" max="7938" width="42.85546875" style="34" customWidth="1"/>
    <col min="7939" max="7939" width="14.5703125" style="34" customWidth="1"/>
    <col min="7940" max="7940" width="17" style="34" customWidth="1"/>
    <col min="7941" max="7941" width="14.42578125" style="34" customWidth="1"/>
    <col min="7942" max="7942" width="14.5703125" style="34" customWidth="1"/>
    <col min="7943" max="8192" width="9.140625" style="34"/>
    <col min="8193" max="8193" width="27.5703125" style="34" customWidth="1"/>
    <col min="8194" max="8194" width="42.85546875" style="34" customWidth="1"/>
    <col min="8195" max="8195" width="14.5703125" style="34" customWidth="1"/>
    <col min="8196" max="8196" width="17" style="34" customWidth="1"/>
    <col min="8197" max="8197" width="14.42578125" style="34" customWidth="1"/>
    <col min="8198" max="8198" width="14.5703125" style="34" customWidth="1"/>
    <col min="8199" max="8448" width="9.140625" style="34"/>
    <col min="8449" max="8449" width="27.5703125" style="34" customWidth="1"/>
    <col min="8450" max="8450" width="42.85546875" style="34" customWidth="1"/>
    <col min="8451" max="8451" width="14.5703125" style="34" customWidth="1"/>
    <col min="8452" max="8452" width="17" style="34" customWidth="1"/>
    <col min="8453" max="8453" width="14.42578125" style="34" customWidth="1"/>
    <col min="8454" max="8454" width="14.5703125" style="34" customWidth="1"/>
    <col min="8455" max="8704" width="9.140625" style="34"/>
    <col min="8705" max="8705" width="27.5703125" style="34" customWidth="1"/>
    <col min="8706" max="8706" width="42.85546875" style="34" customWidth="1"/>
    <col min="8707" max="8707" width="14.5703125" style="34" customWidth="1"/>
    <col min="8708" max="8708" width="17" style="34" customWidth="1"/>
    <col min="8709" max="8709" width="14.42578125" style="34" customWidth="1"/>
    <col min="8710" max="8710" width="14.5703125" style="34" customWidth="1"/>
    <col min="8711" max="8960" width="9.140625" style="34"/>
    <col min="8961" max="8961" width="27.5703125" style="34" customWidth="1"/>
    <col min="8962" max="8962" width="42.85546875" style="34" customWidth="1"/>
    <col min="8963" max="8963" width="14.5703125" style="34" customWidth="1"/>
    <col min="8964" max="8964" width="17" style="34" customWidth="1"/>
    <col min="8965" max="8965" width="14.42578125" style="34" customWidth="1"/>
    <col min="8966" max="8966" width="14.5703125" style="34" customWidth="1"/>
    <col min="8967" max="9216" width="9.140625" style="34"/>
    <col min="9217" max="9217" width="27.5703125" style="34" customWidth="1"/>
    <col min="9218" max="9218" width="42.85546875" style="34" customWidth="1"/>
    <col min="9219" max="9219" width="14.5703125" style="34" customWidth="1"/>
    <col min="9220" max="9220" width="17" style="34" customWidth="1"/>
    <col min="9221" max="9221" width="14.42578125" style="34" customWidth="1"/>
    <col min="9222" max="9222" width="14.5703125" style="34" customWidth="1"/>
    <col min="9223" max="9472" width="9.140625" style="34"/>
    <col min="9473" max="9473" width="27.5703125" style="34" customWidth="1"/>
    <col min="9474" max="9474" width="42.85546875" style="34" customWidth="1"/>
    <col min="9475" max="9475" width="14.5703125" style="34" customWidth="1"/>
    <col min="9476" max="9476" width="17" style="34" customWidth="1"/>
    <col min="9477" max="9477" width="14.42578125" style="34" customWidth="1"/>
    <col min="9478" max="9478" width="14.5703125" style="34" customWidth="1"/>
    <col min="9479" max="9728" width="9.140625" style="34"/>
    <col min="9729" max="9729" width="27.5703125" style="34" customWidth="1"/>
    <col min="9730" max="9730" width="42.85546875" style="34" customWidth="1"/>
    <col min="9731" max="9731" width="14.5703125" style="34" customWidth="1"/>
    <col min="9732" max="9732" width="17" style="34" customWidth="1"/>
    <col min="9733" max="9733" width="14.42578125" style="34" customWidth="1"/>
    <col min="9734" max="9734" width="14.5703125" style="34" customWidth="1"/>
    <col min="9735" max="9984" width="9.140625" style="34"/>
    <col min="9985" max="9985" width="27.5703125" style="34" customWidth="1"/>
    <col min="9986" max="9986" width="42.85546875" style="34" customWidth="1"/>
    <col min="9987" max="9987" width="14.5703125" style="34" customWidth="1"/>
    <col min="9988" max="9988" width="17" style="34" customWidth="1"/>
    <col min="9989" max="9989" width="14.42578125" style="34" customWidth="1"/>
    <col min="9990" max="9990" width="14.5703125" style="34" customWidth="1"/>
    <col min="9991" max="10240" width="9.140625" style="34"/>
    <col min="10241" max="10241" width="27.5703125" style="34" customWidth="1"/>
    <col min="10242" max="10242" width="42.85546875" style="34" customWidth="1"/>
    <col min="10243" max="10243" width="14.5703125" style="34" customWidth="1"/>
    <col min="10244" max="10244" width="17" style="34" customWidth="1"/>
    <col min="10245" max="10245" width="14.42578125" style="34" customWidth="1"/>
    <col min="10246" max="10246" width="14.5703125" style="34" customWidth="1"/>
    <col min="10247" max="10496" width="9.140625" style="34"/>
    <col min="10497" max="10497" width="27.5703125" style="34" customWidth="1"/>
    <col min="10498" max="10498" width="42.85546875" style="34" customWidth="1"/>
    <col min="10499" max="10499" width="14.5703125" style="34" customWidth="1"/>
    <col min="10500" max="10500" width="17" style="34" customWidth="1"/>
    <col min="10501" max="10501" width="14.42578125" style="34" customWidth="1"/>
    <col min="10502" max="10502" width="14.5703125" style="34" customWidth="1"/>
    <col min="10503" max="10752" width="9.140625" style="34"/>
    <col min="10753" max="10753" width="27.5703125" style="34" customWidth="1"/>
    <col min="10754" max="10754" width="42.85546875" style="34" customWidth="1"/>
    <col min="10755" max="10755" width="14.5703125" style="34" customWidth="1"/>
    <col min="10756" max="10756" width="17" style="34" customWidth="1"/>
    <col min="10757" max="10757" width="14.42578125" style="34" customWidth="1"/>
    <col min="10758" max="10758" width="14.5703125" style="34" customWidth="1"/>
    <col min="10759" max="11008" width="9.140625" style="34"/>
    <col min="11009" max="11009" width="27.5703125" style="34" customWidth="1"/>
    <col min="11010" max="11010" width="42.85546875" style="34" customWidth="1"/>
    <col min="11011" max="11011" width="14.5703125" style="34" customWidth="1"/>
    <col min="11012" max="11012" width="17" style="34" customWidth="1"/>
    <col min="11013" max="11013" width="14.42578125" style="34" customWidth="1"/>
    <col min="11014" max="11014" width="14.5703125" style="34" customWidth="1"/>
    <col min="11015" max="11264" width="9.140625" style="34"/>
    <col min="11265" max="11265" width="27.5703125" style="34" customWidth="1"/>
    <col min="11266" max="11266" width="42.85546875" style="34" customWidth="1"/>
    <col min="11267" max="11267" width="14.5703125" style="34" customWidth="1"/>
    <col min="11268" max="11268" width="17" style="34" customWidth="1"/>
    <col min="11269" max="11269" width="14.42578125" style="34" customWidth="1"/>
    <col min="11270" max="11270" width="14.5703125" style="34" customWidth="1"/>
    <col min="11271" max="11520" width="9.140625" style="34"/>
    <col min="11521" max="11521" width="27.5703125" style="34" customWidth="1"/>
    <col min="11522" max="11522" width="42.85546875" style="34" customWidth="1"/>
    <col min="11523" max="11523" width="14.5703125" style="34" customWidth="1"/>
    <col min="11524" max="11524" width="17" style="34" customWidth="1"/>
    <col min="11525" max="11525" width="14.42578125" style="34" customWidth="1"/>
    <col min="11526" max="11526" width="14.5703125" style="34" customWidth="1"/>
    <col min="11527" max="11776" width="9.140625" style="34"/>
    <col min="11777" max="11777" width="27.5703125" style="34" customWidth="1"/>
    <col min="11778" max="11778" width="42.85546875" style="34" customWidth="1"/>
    <col min="11779" max="11779" width="14.5703125" style="34" customWidth="1"/>
    <col min="11780" max="11780" width="17" style="34" customWidth="1"/>
    <col min="11781" max="11781" width="14.42578125" style="34" customWidth="1"/>
    <col min="11782" max="11782" width="14.5703125" style="34" customWidth="1"/>
    <col min="11783" max="12032" width="9.140625" style="34"/>
    <col min="12033" max="12033" width="27.5703125" style="34" customWidth="1"/>
    <col min="12034" max="12034" width="42.85546875" style="34" customWidth="1"/>
    <col min="12035" max="12035" width="14.5703125" style="34" customWidth="1"/>
    <col min="12036" max="12036" width="17" style="34" customWidth="1"/>
    <col min="12037" max="12037" width="14.42578125" style="34" customWidth="1"/>
    <col min="12038" max="12038" width="14.5703125" style="34" customWidth="1"/>
    <col min="12039" max="12288" width="9.140625" style="34"/>
    <col min="12289" max="12289" width="27.5703125" style="34" customWidth="1"/>
    <col min="12290" max="12290" width="42.85546875" style="34" customWidth="1"/>
    <col min="12291" max="12291" width="14.5703125" style="34" customWidth="1"/>
    <col min="12292" max="12292" width="17" style="34" customWidth="1"/>
    <col min="12293" max="12293" width="14.42578125" style="34" customWidth="1"/>
    <col min="12294" max="12294" width="14.5703125" style="34" customWidth="1"/>
    <col min="12295" max="12544" width="9.140625" style="34"/>
    <col min="12545" max="12545" width="27.5703125" style="34" customWidth="1"/>
    <col min="12546" max="12546" width="42.85546875" style="34" customWidth="1"/>
    <col min="12547" max="12547" width="14.5703125" style="34" customWidth="1"/>
    <col min="12548" max="12548" width="17" style="34" customWidth="1"/>
    <col min="12549" max="12549" width="14.42578125" style="34" customWidth="1"/>
    <col min="12550" max="12550" width="14.5703125" style="34" customWidth="1"/>
    <col min="12551" max="12800" width="9.140625" style="34"/>
    <col min="12801" max="12801" width="27.5703125" style="34" customWidth="1"/>
    <col min="12802" max="12802" width="42.85546875" style="34" customWidth="1"/>
    <col min="12803" max="12803" width="14.5703125" style="34" customWidth="1"/>
    <col min="12804" max="12804" width="17" style="34" customWidth="1"/>
    <col min="12805" max="12805" width="14.42578125" style="34" customWidth="1"/>
    <col min="12806" max="12806" width="14.5703125" style="34" customWidth="1"/>
    <col min="12807" max="13056" width="9.140625" style="34"/>
    <col min="13057" max="13057" width="27.5703125" style="34" customWidth="1"/>
    <col min="13058" max="13058" width="42.85546875" style="34" customWidth="1"/>
    <col min="13059" max="13059" width="14.5703125" style="34" customWidth="1"/>
    <col min="13060" max="13060" width="17" style="34" customWidth="1"/>
    <col min="13061" max="13061" width="14.42578125" style="34" customWidth="1"/>
    <col min="13062" max="13062" width="14.5703125" style="34" customWidth="1"/>
    <col min="13063" max="13312" width="9.140625" style="34"/>
    <col min="13313" max="13313" width="27.5703125" style="34" customWidth="1"/>
    <col min="13314" max="13314" width="42.85546875" style="34" customWidth="1"/>
    <col min="13315" max="13315" width="14.5703125" style="34" customWidth="1"/>
    <col min="13316" max="13316" width="17" style="34" customWidth="1"/>
    <col min="13317" max="13317" width="14.42578125" style="34" customWidth="1"/>
    <col min="13318" max="13318" width="14.5703125" style="34" customWidth="1"/>
    <col min="13319" max="13568" width="9.140625" style="34"/>
    <col min="13569" max="13569" width="27.5703125" style="34" customWidth="1"/>
    <col min="13570" max="13570" width="42.85546875" style="34" customWidth="1"/>
    <col min="13571" max="13571" width="14.5703125" style="34" customWidth="1"/>
    <col min="13572" max="13572" width="17" style="34" customWidth="1"/>
    <col min="13573" max="13573" width="14.42578125" style="34" customWidth="1"/>
    <col min="13574" max="13574" width="14.5703125" style="34" customWidth="1"/>
    <col min="13575" max="13824" width="9.140625" style="34"/>
    <col min="13825" max="13825" width="27.5703125" style="34" customWidth="1"/>
    <col min="13826" max="13826" width="42.85546875" style="34" customWidth="1"/>
    <col min="13827" max="13827" width="14.5703125" style="34" customWidth="1"/>
    <col min="13828" max="13828" width="17" style="34" customWidth="1"/>
    <col min="13829" max="13829" width="14.42578125" style="34" customWidth="1"/>
    <col min="13830" max="13830" width="14.5703125" style="34" customWidth="1"/>
    <col min="13831" max="14080" width="9.140625" style="34"/>
    <col min="14081" max="14081" width="27.5703125" style="34" customWidth="1"/>
    <col min="14082" max="14082" width="42.85546875" style="34" customWidth="1"/>
    <col min="14083" max="14083" width="14.5703125" style="34" customWidth="1"/>
    <col min="14084" max="14084" width="17" style="34" customWidth="1"/>
    <col min="14085" max="14085" width="14.42578125" style="34" customWidth="1"/>
    <col min="14086" max="14086" width="14.5703125" style="34" customWidth="1"/>
    <col min="14087" max="14336" width="9.140625" style="34"/>
    <col min="14337" max="14337" width="27.5703125" style="34" customWidth="1"/>
    <col min="14338" max="14338" width="42.85546875" style="34" customWidth="1"/>
    <col min="14339" max="14339" width="14.5703125" style="34" customWidth="1"/>
    <col min="14340" max="14340" width="17" style="34" customWidth="1"/>
    <col min="14341" max="14341" width="14.42578125" style="34" customWidth="1"/>
    <col min="14342" max="14342" width="14.5703125" style="34" customWidth="1"/>
    <col min="14343" max="14592" width="9.140625" style="34"/>
    <col min="14593" max="14593" width="27.5703125" style="34" customWidth="1"/>
    <col min="14594" max="14594" width="42.85546875" style="34" customWidth="1"/>
    <col min="14595" max="14595" width="14.5703125" style="34" customWidth="1"/>
    <col min="14596" max="14596" width="17" style="34" customWidth="1"/>
    <col min="14597" max="14597" width="14.42578125" style="34" customWidth="1"/>
    <col min="14598" max="14598" width="14.5703125" style="34" customWidth="1"/>
    <col min="14599" max="14848" width="9.140625" style="34"/>
    <col min="14849" max="14849" width="27.5703125" style="34" customWidth="1"/>
    <col min="14850" max="14850" width="42.85546875" style="34" customWidth="1"/>
    <col min="14851" max="14851" width="14.5703125" style="34" customWidth="1"/>
    <col min="14852" max="14852" width="17" style="34" customWidth="1"/>
    <col min="14853" max="14853" width="14.42578125" style="34" customWidth="1"/>
    <col min="14854" max="14854" width="14.5703125" style="34" customWidth="1"/>
    <col min="14855" max="15104" width="9.140625" style="34"/>
    <col min="15105" max="15105" width="27.5703125" style="34" customWidth="1"/>
    <col min="15106" max="15106" width="42.85546875" style="34" customWidth="1"/>
    <col min="15107" max="15107" width="14.5703125" style="34" customWidth="1"/>
    <col min="15108" max="15108" width="17" style="34" customWidth="1"/>
    <col min="15109" max="15109" width="14.42578125" style="34" customWidth="1"/>
    <col min="15110" max="15110" width="14.5703125" style="34" customWidth="1"/>
    <col min="15111" max="15360" width="9.140625" style="34"/>
    <col min="15361" max="15361" width="27.5703125" style="34" customWidth="1"/>
    <col min="15362" max="15362" width="42.85546875" style="34" customWidth="1"/>
    <col min="15363" max="15363" width="14.5703125" style="34" customWidth="1"/>
    <col min="15364" max="15364" width="17" style="34" customWidth="1"/>
    <col min="15365" max="15365" width="14.42578125" style="34" customWidth="1"/>
    <col min="15366" max="15366" width="14.5703125" style="34" customWidth="1"/>
    <col min="15367" max="15616" width="9.140625" style="34"/>
    <col min="15617" max="15617" width="27.5703125" style="34" customWidth="1"/>
    <col min="15618" max="15618" width="42.85546875" style="34" customWidth="1"/>
    <col min="15619" max="15619" width="14.5703125" style="34" customWidth="1"/>
    <col min="15620" max="15620" width="17" style="34" customWidth="1"/>
    <col min="15621" max="15621" width="14.42578125" style="34" customWidth="1"/>
    <col min="15622" max="15622" width="14.5703125" style="34" customWidth="1"/>
    <col min="15623" max="15872" width="9.140625" style="34"/>
    <col min="15873" max="15873" width="27.5703125" style="34" customWidth="1"/>
    <col min="15874" max="15874" width="42.85546875" style="34" customWidth="1"/>
    <col min="15875" max="15875" width="14.5703125" style="34" customWidth="1"/>
    <col min="15876" max="15876" width="17" style="34" customWidth="1"/>
    <col min="15877" max="15877" width="14.42578125" style="34" customWidth="1"/>
    <col min="15878" max="15878" width="14.5703125" style="34" customWidth="1"/>
    <col min="15879" max="16128" width="9.140625" style="34"/>
    <col min="16129" max="16129" width="27.5703125" style="34" customWidth="1"/>
    <col min="16130" max="16130" width="42.85546875" style="34" customWidth="1"/>
    <col min="16131" max="16131" width="14.5703125" style="34" customWidth="1"/>
    <col min="16132" max="16132" width="17" style="34" customWidth="1"/>
    <col min="16133" max="16133" width="14.42578125" style="34" customWidth="1"/>
    <col min="16134" max="16134" width="14.5703125" style="34" customWidth="1"/>
    <col min="16135" max="16384" width="9.140625" style="34"/>
  </cols>
  <sheetData>
    <row r="1" spans="1:7" ht="22.5" customHeight="1">
      <c r="A1" s="106" t="s">
        <v>143</v>
      </c>
      <c r="B1" s="106"/>
      <c r="C1" s="106"/>
      <c r="D1" s="106"/>
      <c r="E1" s="106"/>
      <c r="F1" s="106"/>
    </row>
    <row r="2" spans="1:7" ht="33" customHeight="1">
      <c r="A2" s="106" t="s">
        <v>117</v>
      </c>
      <c r="B2" s="106"/>
      <c r="C2" s="106"/>
      <c r="D2" s="106"/>
      <c r="E2" s="106"/>
      <c r="F2" s="106"/>
    </row>
    <row r="4" spans="1:7" ht="18.75" customHeight="1">
      <c r="A4" s="107" t="s">
        <v>118</v>
      </c>
      <c r="B4" s="107" t="s">
        <v>119</v>
      </c>
      <c r="C4" s="108" t="s">
        <v>47</v>
      </c>
      <c r="D4" s="109"/>
      <c r="E4" s="109"/>
      <c r="F4" s="110"/>
    </row>
    <row r="5" spans="1:7" ht="30.75" customHeight="1">
      <c r="A5" s="107"/>
      <c r="B5" s="107"/>
      <c r="C5" s="35" t="s">
        <v>120</v>
      </c>
      <c r="D5" s="35" t="s">
        <v>121</v>
      </c>
      <c r="E5" s="35" t="s">
        <v>122</v>
      </c>
      <c r="F5" s="35" t="s">
        <v>123</v>
      </c>
    </row>
    <row r="6" spans="1:7" ht="18" customHeight="1">
      <c r="A6" s="105" t="s">
        <v>124</v>
      </c>
      <c r="B6" s="36" t="s">
        <v>125</v>
      </c>
      <c r="C6" s="111">
        <f>SUM(D6:F14)</f>
        <v>229276.62</v>
      </c>
      <c r="D6" s="37">
        <v>91276.62</v>
      </c>
      <c r="E6" s="38"/>
      <c r="F6" s="38">
        <v>15000</v>
      </c>
      <c r="G6" s="39"/>
    </row>
    <row r="7" spans="1:7" ht="18" customHeight="1">
      <c r="A7" s="105"/>
      <c r="B7" s="36" t="s">
        <v>126</v>
      </c>
      <c r="C7" s="111"/>
      <c r="D7" s="37"/>
      <c r="E7" s="38"/>
      <c r="F7" s="38">
        <v>36000</v>
      </c>
      <c r="G7" s="39"/>
    </row>
    <row r="8" spans="1:7" ht="18" customHeight="1">
      <c r="A8" s="105"/>
      <c r="B8" s="36" t="s">
        <v>144</v>
      </c>
      <c r="C8" s="111"/>
      <c r="D8" s="37"/>
      <c r="E8" s="38"/>
      <c r="F8" s="38"/>
      <c r="G8" s="39"/>
    </row>
    <row r="9" spans="1:7" ht="18" customHeight="1">
      <c r="A9" s="105"/>
      <c r="B9" s="36" t="s">
        <v>127</v>
      </c>
      <c r="C9" s="111"/>
      <c r="D9" s="37">
        <v>2500</v>
      </c>
      <c r="E9" s="38"/>
      <c r="F9" s="38">
        <v>2500</v>
      </c>
      <c r="G9" s="39"/>
    </row>
    <row r="10" spans="1:7" ht="18" customHeight="1">
      <c r="A10" s="105"/>
      <c r="B10" s="36" t="s">
        <v>128</v>
      </c>
      <c r="C10" s="111"/>
      <c r="D10" s="37">
        <v>82000</v>
      </c>
      <c r="E10" s="38"/>
      <c r="F10" s="38"/>
      <c r="G10" s="39"/>
    </row>
    <row r="11" spans="1:7" ht="18" customHeight="1">
      <c r="A11" s="105"/>
      <c r="B11" s="36" t="s">
        <v>129</v>
      </c>
      <c r="C11" s="111"/>
      <c r="D11" s="37"/>
      <c r="E11" s="38"/>
      <c r="F11" s="38"/>
      <c r="G11" s="39"/>
    </row>
    <row r="12" spans="1:7" ht="18" customHeight="1">
      <c r="A12" s="105"/>
      <c r="B12" s="36" t="s">
        <v>130</v>
      </c>
      <c r="C12" s="111"/>
      <c r="D12" s="37"/>
      <c r="E12" s="38"/>
      <c r="F12" s="38"/>
      <c r="G12" s="39"/>
    </row>
    <row r="13" spans="1:7" ht="18" customHeight="1">
      <c r="A13" s="105"/>
      <c r="B13" s="36" t="s">
        <v>131</v>
      </c>
      <c r="C13" s="111"/>
      <c r="D13" s="37"/>
      <c r="E13" s="38"/>
      <c r="F13" s="38"/>
      <c r="G13" s="39"/>
    </row>
    <row r="14" spans="1:7" ht="18" customHeight="1">
      <c r="A14" s="105"/>
      <c r="B14" s="36" t="s">
        <v>132</v>
      </c>
      <c r="C14" s="111"/>
      <c r="D14" s="37"/>
      <c r="E14" s="38"/>
      <c r="F14" s="38"/>
      <c r="G14" s="39"/>
    </row>
    <row r="15" spans="1:7" ht="18" customHeight="1">
      <c r="A15" s="101" t="s">
        <v>133</v>
      </c>
      <c r="B15" s="36" t="s">
        <v>134</v>
      </c>
      <c r="C15" s="103">
        <f>SUM(D15:F16)</f>
        <v>0</v>
      </c>
      <c r="D15" s="37"/>
      <c r="E15" s="38"/>
      <c r="F15" s="38"/>
      <c r="G15" s="39"/>
    </row>
    <row r="16" spans="1:7" ht="18" customHeight="1">
      <c r="A16" s="102"/>
      <c r="B16" s="40" t="s">
        <v>135</v>
      </c>
      <c r="C16" s="104"/>
      <c r="D16" s="37"/>
      <c r="E16" s="38"/>
      <c r="F16" s="38"/>
      <c r="G16" s="39"/>
    </row>
    <row r="17" spans="1:7" ht="18" customHeight="1">
      <c r="A17" s="105" t="s">
        <v>136</v>
      </c>
      <c r="B17" s="41" t="s">
        <v>137</v>
      </c>
      <c r="C17" s="38">
        <f>D17+E17+F17</f>
        <v>5100000</v>
      </c>
      <c r="D17" s="37">
        <v>4200000</v>
      </c>
      <c r="E17" s="38"/>
      <c r="F17" s="38">
        <v>900000</v>
      </c>
      <c r="G17" s="39"/>
    </row>
    <row r="18" spans="1:7" ht="18" customHeight="1">
      <c r="A18" s="105"/>
      <c r="B18" s="41" t="s">
        <v>138</v>
      </c>
      <c r="C18" s="38">
        <f t="shared" ref="C18:C21" si="0">D18+E18+F18</f>
        <v>2000000</v>
      </c>
      <c r="D18" s="37">
        <v>1600000</v>
      </c>
      <c r="E18" s="38"/>
      <c r="F18" s="38">
        <v>400000</v>
      </c>
      <c r="G18" s="39"/>
    </row>
    <row r="19" spans="1:7" ht="18" customHeight="1">
      <c r="A19" s="105"/>
      <c r="B19" s="41" t="s">
        <v>139</v>
      </c>
      <c r="C19" s="38">
        <f t="shared" si="0"/>
        <v>1460000</v>
      </c>
      <c r="D19" s="37">
        <v>1150000</v>
      </c>
      <c r="E19" s="38"/>
      <c r="F19" s="38">
        <v>310000</v>
      </c>
      <c r="G19" s="39"/>
    </row>
    <row r="20" spans="1:7" ht="18" customHeight="1">
      <c r="A20" s="42" t="s">
        <v>140</v>
      </c>
      <c r="B20" s="41" t="s">
        <v>141</v>
      </c>
      <c r="C20" s="38">
        <f t="shared" si="0"/>
        <v>4284826</v>
      </c>
      <c r="D20" s="37">
        <v>4040860.8</v>
      </c>
      <c r="E20" s="38"/>
      <c r="F20" s="38">
        <v>243965.2</v>
      </c>
      <c r="G20" s="39"/>
    </row>
    <row r="21" spans="1:7" ht="18" customHeight="1">
      <c r="A21" s="42" t="s">
        <v>142</v>
      </c>
      <c r="B21" s="41" t="s">
        <v>135</v>
      </c>
      <c r="C21" s="38">
        <f t="shared" si="0"/>
        <v>0</v>
      </c>
      <c r="D21" s="38"/>
      <c r="E21" s="38"/>
      <c r="F21" s="38"/>
      <c r="G21" s="39"/>
    </row>
    <row r="22" spans="1:7" ht="18" customHeight="1">
      <c r="A22" s="36"/>
      <c r="B22" s="43" t="s">
        <v>48</v>
      </c>
      <c r="C22" s="44">
        <f>SUM(C6:C21)</f>
        <v>13074102.620000001</v>
      </c>
      <c r="D22" s="44">
        <f>SUM(D6:D21)</f>
        <v>11166637.42</v>
      </c>
      <c r="E22" s="44">
        <f>SUM(E6:E21)</f>
        <v>0</v>
      </c>
      <c r="F22" s="44">
        <f>SUM(F6:F21)</f>
        <v>1907465.2</v>
      </c>
      <c r="G22" s="39"/>
    </row>
    <row r="24" spans="1:7">
      <c r="D24" s="45"/>
    </row>
  </sheetData>
  <mergeCells count="10">
    <mergeCell ref="A15:A16"/>
    <mergeCell ref="C15:C16"/>
    <mergeCell ref="A17:A19"/>
    <mergeCell ref="A1:F1"/>
    <mergeCell ref="A2:F2"/>
    <mergeCell ref="A4:A5"/>
    <mergeCell ref="B4:B5"/>
    <mergeCell ref="C4:F4"/>
    <mergeCell ref="A6:A14"/>
    <mergeCell ref="C6:C1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F6" sqref="F6:F9"/>
    </sheetView>
  </sheetViews>
  <sheetFormatPr defaultRowHeight="12.75"/>
  <cols>
    <col min="1" max="1" width="27.5703125" style="34" customWidth="1"/>
    <col min="2" max="2" width="42.85546875" style="34" customWidth="1"/>
    <col min="3" max="3" width="14.5703125" style="34" customWidth="1"/>
    <col min="4" max="4" width="17" style="34" customWidth="1"/>
    <col min="5" max="5" width="14.42578125" style="34" customWidth="1"/>
    <col min="6" max="6" width="14.5703125" style="34" customWidth="1"/>
    <col min="7" max="256" width="9.140625" style="34"/>
    <col min="257" max="257" width="27.5703125" style="34" customWidth="1"/>
    <col min="258" max="258" width="42.85546875" style="34" customWidth="1"/>
    <col min="259" max="259" width="14.5703125" style="34" customWidth="1"/>
    <col min="260" max="260" width="17" style="34" customWidth="1"/>
    <col min="261" max="261" width="14.42578125" style="34" customWidth="1"/>
    <col min="262" max="262" width="14.5703125" style="34" customWidth="1"/>
    <col min="263" max="512" width="9.140625" style="34"/>
    <col min="513" max="513" width="27.5703125" style="34" customWidth="1"/>
    <col min="514" max="514" width="42.85546875" style="34" customWidth="1"/>
    <col min="515" max="515" width="14.5703125" style="34" customWidth="1"/>
    <col min="516" max="516" width="17" style="34" customWidth="1"/>
    <col min="517" max="517" width="14.42578125" style="34" customWidth="1"/>
    <col min="518" max="518" width="14.5703125" style="34" customWidth="1"/>
    <col min="519" max="768" width="9.140625" style="34"/>
    <col min="769" max="769" width="27.5703125" style="34" customWidth="1"/>
    <col min="770" max="770" width="42.85546875" style="34" customWidth="1"/>
    <col min="771" max="771" width="14.5703125" style="34" customWidth="1"/>
    <col min="772" max="772" width="17" style="34" customWidth="1"/>
    <col min="773" max="773" width="14.42578125" style="34" customWidth="1"/>
    <col min="774" max="774" width="14.5703125" style="34" customWidth="1"/>
    <col min="775" max="1024" width="9.140625" style="34"/>
    <col min="1025" max="1025" width="27.5703125" style="34" customWidth="1"/>
    <col min="1026" max="1026" width="42.85546875" style="34" customWidth="1"/>
    <col min="1027" max="1027" width="14.5703125" style="34" customWidth="1"/>
    <col min="1028" max="1028" width="17" style="34" customWidth="1"/>
    <col min="1029" max="1029" width="14.42578125" style="34" customWidth="1"/>
    <col min="1030" max="1030" width="14.5703125" style="34" customWidth="1"/>
    <col min="1031" max="1280" width="9.140625" style="34"/>
    <col min="1281" max="1281" width="27.5703125" style="34" customWidth="1"/>
    <col min="1282" max="1282" width="42.85546875" style="34" customWidth="1"/>
    <col min="1283" max="1283" width="14.5703125" style="34" customWidth="1"/>
    <col min="1284" max="1284" width="17" style="34" customWidth="1"/>
    <col min="1285" max="1285" width="14.42578125" style="34" customWidth="1"/>
    <col min="1286" max="1286" width="14.5703125" style="34" customWidth="1"/>
    <col min="1287" max="1536" width="9.140625" style="34"/>
    <col min="1537" max="1537" width="27.5703125" style="34" customWidth="1"/>
    <col min="1538" max="1538" width="42.85546875" style="34" customWidth="1"/>
    <col min="1539" max="1539" width="14.5703125" style="34" customWidth="1"/>
    <col min="1540" max="1540" width="17" style="34" customWidth="1"/>
    <col min="1541" max="1541" width="14.42578125" style="34" customWidth="1"/>
    <col min="1542" max="1542" width="14.5703125" style="34" customWidth="1"/>
    <col min="1543" max="1792" width="9.140625" style="34"/>
    <col min="1793" max="1793" width="27.5703125" style="34" customWidth="1"/>
    <col min="1794" max="1794" width="42.85546875" style="34" customWidth="1"/>
    <col min="1795" max="1795" width="14.5703125" style="34" customWidth="1"/>
    <col min="1796" max="1796" width="17" style="34" customWidth="1"/>
    <col min="1797" max="1797" width="14.42578125" style="34" customWidth="1"/>
    <col min="1798" max="1798" width="14.5703125" style="34" customWidth="1"/>
    <col min="1799" max="2048" width="9.140625" style="34"/>
    <col min="2049" max="2049" width="27.5703125" style="34" customWidth="1"/>
    <col min="2050" max="2050" width="42.85546875" style="34" customWidth="1"/>
    <col min="2051" max="2051" width="14.5703125" style="34" customWidth="1"/>
    <col min="2052" max="2052" width="17" style="34" customWidth="1"/>
    <col min="2053" max="2053" width="14.42578125" style="34" customWidth="1"/>
    <col min="2054" max="2054" width="14.5703125" style="34" customWidth="1"/>
    <col min="2055" max="2304" width="9.140625" style="34"/>
    <col min="2305" max="2305" width="27.5703125" style="34" customWidth="1"/>
    <col min="2306" max="2306" width="42.85546875" style="34" customWidth="1"/>
    <col min="2307" max="2307" width="14.5703125" style="34" customWidth="1"/>
    <col min="2308" max="2308" width="17" style="34" customWidth="1"/>
    <col min="2309" max="2309" width="14.42578125" style="34" customWidth="1"/>
    <col min="2310" max="2310" width="14.5703125" style="34" customWidth="1"/>
    <col min="2311" max="2560" width="9.140625" style="34"/>
    <col min="2561" max="2561" width="27.5703125" style="34" customWidth="1"/>
    <col min="2562" max="2562" width="42.85546875" style="34" customWidth="1"/>
    <col min="2563" max="2563" width="14.5703125" style="34" customWidth="1"/>
    <col min="2564" max="2564" width="17" style="34" customWidth="1"/>
    <col min="2565" max="2565" width="14.42578125" style="34" customWidth="1"/>
    <col min="2566" max="2566" width="14.5703125" style="34" customWidth="1"/>
    <col min="2567" max="2816" width="9.140625" style="34"/>
    <col min="2817" max="2817" width="27.5703125" style="34" customWidth="1"/>
    <col min="2818" max="2818" width="42.85546875" style="34" customWidth="1"/>
    <col min="2819" max="2819" width="14.5703125" style="34" customWidth="1"/>
    <col min="2820" max="2820" width="17" style="34" customWidth="1"/>
    <col min="2821" max="2821" width="14.42578125" style="34" customWidth="1"/>
    <col min="2822" max="2822" width="14.5703125" style="34" customWidth="1"/>
    <col min="2823" max="3072" width="9.140625" style="34"/>
    <col min="3073" max="3073" width="27.5703125" style="34" customWidth="1"/>
    <col min="3074" max="3074" width="42.85546875" style="34" customWidth="1"/>
    <col min="3075" max="3075" width="14.5703125" style="34" customWidth="1"/>
    <col min="3076" max="3076" width="17" style="34" customWidth="1"/>
    <col min="3077" max="3077" width="14.42578125" style="34" customWidth="1"/>
    <col min="3078" max="3078" width="14.5703125" style="34" customWidth="1"/>
    <col min="3079" max="3328" width="9.140625" style="34"/>
    <col min="3329" max="3329" width="27.5703125" style="34" customWidth="1"/>
    <col min="3330" max="3330" width="42.85546875" style="34" customWidth="1"/>
    <col min="3331" max="3331" width="14.5703125" style="34" customWidth="1"/>
    <col min="3332" max="3332" width="17" style="34" customWidth="1"/>
    <col min="3333" max="3333" width="14.42578125" style="34" customWidth="1"/>
    <col min="3334" max="3334" width="14.5703125" style="34" customWidth="1"/>
    <col min="3335" max="3584" width="9.140625" style="34"/>
    <col min="3585" max="3585" width="27.5703125" style="34" customWidth="1"/>
    <col min="3586" max="3586" width="42.85546875" style="34" customWidth="1"/>
    <col min="3587" max="3587" width="14.5703125" style="34" customWidth="1"/>
    <col min="3588" max="3588" width="17" style="34" customWidth="1"/>
    <col min="3589" max="3589" width="14.42578125" style="34" customWidth="1"/>
    <col min="3590" max="3590" width="14.5703125" style="34" customWidth="1"/>
    <col min="3591" max="3840" width="9.140625" style="34"/>
    <col min="3841" max="3841" width="27.5703125" style="34" customWidth="1"/>
    <col min="3842" max="3842" width="42.85546875" style="34" customWidth="1"/>
    <col min="3843" max="3843" width="14.5703125" style="34" customWidth="1"/>
    <col min="3844" max="3844" width="17" style="34" customWidth="1"/>
    <col min="3845" max="3845" width="14.42578125" style="34" customWidth="1"/>
    <col min="3846" max="3846" width="14.5703125" style="34" customWidth="1"/>
    <col min="3847" max="4096" width="9.140625" style="34"/>
    <col min="4097" max="4097" width="27.5703125" style="34" customWidth="1"/>
    <col min="4098" max="4098" width="42.85546875" style="34" customWidth="1"/>
    <col min="4099" max="4099" width="14.5703125" style="34" customWidth="1"/>
    <col min="4100" max="4100" width="17" style="34" customWidth="1"/>
    <col min="4101" max="4101" width="14.42578125" style="34" customWidth="1"/>
    <col min="4102" max="4102" width="14.5703125" style="34" customWidth="1"/>
    <col min="4103" max="4352" width="9.140625" style="34"/>
    <col min="4353" max="4353" width="27.5703125" style="34" customWidth="1"/>
    <col min="4354" max="4354" width="42.85546875" style="34" customWidth="1"/>
    <col min="4355" max="4355" width="14.5703125" style="34" customWidth="1"/>
    <col min="4356" max="4356" width="17" style="34" customWidth="1"/>
    <col min="4357" max="4357" width="14.42578125" style="34" customWidth="1"/>
    <col min="4358" max="4358" width="14.5703125" style="34" customWidth="1"/>
    <col min="4359" max="4608" width="9.140625" style="34"/>
    <col min="4609" max="4609" width="27.5703125" style="34" customWidth="1"/>
    <col min="4610" max="4610" width="42.85546875" style="34" customWidth="1"/>
    <col min="4611" max="4611" width="14.5703125" style="34" customWidth="1"/>
    <col min="4612" max="4612" width="17" style="34" customWidth="1"/>
    <col min="4613" max="4613" width="14.42578125" style="34" customWidth="1"/>
    <col min="4614" max="4614" width="14.5703125" style="34" customWidth="1"/>
    <col min="4615" max="4864" width="9.140625" style="34"/>
    <col min="4865" max="4865" width="27.5703125" style="34" customWidth="1"/>
    <col min="4866" max="4866" width="42.85546875" style="34" customWidth="1"/>
    <col min="4867" max="4867" width="14.5703125" style="34" customWidth="1"/>
    <col min="4868" max="4868" width="17" style="34" customWidth="1"/>
    <col min="4869" max="4869" width="14.42578125" style="34" customWidth="1"/>
    <col min="4870" max="4870" width="14.5703125" style="34" customWidth="1"/>
    <col min="4871" max="5120" width="9.140625" style="34"/>
    <col min="5121" max="5121" width="27.5703125" style="34" customWidth="1"/>
    <col min="5122" max="5122" width="42.85546875" style="34" customWidth="1"/>
    <col min="5123" max="5123" width="14.5703125" style="34" customWidth="1"/>
    <col min="5124" max="5124" width="17" style="34" customWidth="1"/>
    <col min="5125" max="5125" width="14.42578125" style="34" customWidth="1"/>
    <col min="5126" max="5126" width="14.5703125" style="34" customWidth="1"/>
    <col min="5127" max="5376" width="9.140625" style="34"/>
    <col min="5377" max="5377" width="27.5703125" style="34" customWidth="1"/>
    <col min="5378" max="5378" width="42.85546875" style="34" customWidth="1"/>
    <col min="5379" max="5379" width="14.5703125" style="34" customWidth="1"/>
    <col min="5380" max="5380" width="17" style="34" customWidth="1"/>
    <col min="5381" max="5381" width="14.42578125" style="34" customWidth="1"/>
    <col min="5382" max="5382" width="14.5703125" style="34" customWidth="1"/>
    <col min="5383" max="5632" width="9.140625" style="34"/>
    <col min="5633" max="5633" width="27.5703125" style="34" customWidth="1"/>
    <col min="5634" max="5634" width="42.85546875" style="34" customWidth="1"/>
    <col min="5635" max="5635" width="14.5703125" style="34" customWidth="1"/>
    <col min="5636" max="5636" width="17" style="34" customWidth="1"/>
    <col min="5637" max="5637" width="14.42578125" style="34" customWidth="1"/>
    <col min="5638" max="5638" width="14.5703125" style="34" customWidth="1"/>
    <col min="5639" max="5888" width="9.140625" style="34"/>
    <col min="5889" max="5889" width="27.5703125" style="34" customWidth="1"/>
    <col min="5890" max="5890" width="42.85546875" style="34" customWidth="1"/>
    <col min="5891" max="5891" width="14.5703125" style="34" customWidth="1"/>
    <col min="5892" max="5892" width="17" style="34" customWidth="1"/>
    <col min="5893" max="5893" width="14.42578125" style="34" customWidth="1"/>
    <col min="5894" max="5894" width="14.5703125" style="34" customWidth="1"/>
    <col min="5895" max="6144" width="9.140625" style="34"/>
    <col min="6145" max="6145" width="27.5703125" style="34" customWidth="1"/>
    <col min="6146" max="6146" width="42.85546875" style="34" customWidth="1"/>
    <col min="6147" max="6147" width="14.5703125" style="34" customWidth="1"/>
    <col min="6148" max="6148" width="17" style="34" customWidth="1"/>
    <col min="6149" max="6149" width="14.42578125" style="34" customWidth="1"/>
    <col min="6150" max="6150" width="14.5703125" style="34" customWidth="1"/>
    <col min="6151" max="6400" width="9.140625" style="34"/>
    <col min="6401" max="6401" width="27.5703125" style="34" customWidth="1"/>
    <col min="6402" max="6402" width="42.85546875" style="34" customWidth="1"/>
    <col min="6403" max="6403" width="14.5703125" style="34" customWidth="1"/>
    <col min="6404" max="6404" width="17" style="34" customWidth="1"/>
    <col min="6405" max="6405" width="14.42578125" style="34" customWidth="1"/>
    <col min="6406" max="6406" width="14.5703125" style="34" customWidth="1"/>
    <col min="6407" max="6656" width="9.140625" style="34"/>
    <col min="6657" max="6657" width="27.5703125" style="34" customWidth="1"/>
    <col min="6658" max="6658" width="42.85546875" style="34" customWidth="1"/>
    <col min="6659" max="6659" width="14.5703125" style="34" customWidth="1"/>
    <col min="6660" max="6660" width="17" style="34" customWidth="1"/>
    <col min="6661" max="6661" width="14.42578125" style="34" customWidth="1"/>
    <col min="6662" max="6662" width="14.5703125" style="34" customWidth="1"/>
    <col min="6663" max="6912" width="9.140625" style="34"/>
    <col min="6913" max="6913" width="27.5703125" style="34" customWidth="1"/>
    <col min="6914" max="6914" width="42.85546875" style="34" customWidth="1"/>
    <col min="6915" max="6915" width="14.5703125" style="34" customWidth="1"/>
    <col min="6916" max="6916" width="17" style="34" customWidth="1"/>
    <col min="6917" max="6917" width="14.42578125" style="34" customWidth="1"/>
    <col min="6918" max="6918" width="14.5703125" style="34" customWidth="1"/>
    <col min="6919" max="7168" width="9.140625" style="34"/>
    <col min="7169" max="7169" width="27.5703125" style="34" customWidth="1"/>
    <col min="7170" max="7170" width="42.85546875" style="34" customWidth="1"/>
    <col min="7171" max="7171" width="14.5703125" style="34" customWidth="1"/>
    <col min="7172" max="7172" width="17" style="34" customWidth="1"/>
    <col min="7173" max="7173" width="14.42578125" style="34" customWidth="1"/>
    <col min="7174" max="7174" width="14.5703125" style="34" customWidth="1"/>
    <col min="7175" max="7424" width="9.140625" style="34"/>
    <col min="7425" max="7425" width="27.5703125" style="34" customWidth="1"/>
    <col min="7426" max="7426" width="42.85546875" style="34" customWidth="1"/>
    <col min="7427" max="7427" width="14.5703125" style="34" customWidth="1"/>
    <col min="7428" max="7428" width="17" style="34" customWidth="1"/>
    <col min="7429" max="7429" width="14.42578125" style="34" customWidth="1"/>
    <col min="7430" max="7430" width="14.5703125" style="34" customWidth="1"/>
    <col min="7431" max="7680" width="9.140625" style="34"/>
    <col min="7681" max="7681" width="27.5703125" style="34" customWidth="1"/>
    <col min="7682" max="7682" width="42.85546875" style="34" customWidth="1"/>
    <col min="7683" max="7683" width="14.5703125" style="34" customWidth="1"/>
    <col min="7684" max="7684" width="17" style="34" customWidth="1"/>
    <col min="7685" max="7685" width="14.42578125" style="34" customWidth="1"/>
    <col min="7686" max="7686" width="14.5703125" style="34" customWidth="1"/>
    <col min="7687" max="7936" width="9.140625" style="34"/>
    <col min="7937" max="7937" width="27.5703125" style="34" customWidth="1"/>
    <col min="7938" max="7938" width="42.85546875" style="34" customWidth="1"/>
    <col min="7939" max="7939" width="14.5703125" style="34" customWidth="1"/>
    <col min="7940" max="7940" width="17" style="34" customWidth="1"/>
    <col min="7941" max="7941" width="14.42578125" style="34" customWidth="1"/>
    <col min="7942" max="7942" width="14.5703125" style="34" customWidth="1"/>
    <col min="7943" max="8192" width="9.140625" style="34"/>
    <col min="8193" max="8193" width="27.5703125" style="34" customWidth="1"/>
    <col min="8194" max="8194" width="42.85546875" style="34" customWidth="1"/>
    <col min="8195" max="8195" width="14.5703125" style="34" customWidth="1"/>
    <col min="8196" max="8196" width="17" style="34" customWidth="1"/>
    <col min="8197" max="8197" width="14.42578125" style="34" customWidth="1"/>
    <col min="8198" max="8198" width="14.5703125" style="34" customWidth="1"/>
    <col min="8199" max="8448" width="9.140625" style="34"/>
    <col min="8449" max="8449" width="27.5703125" style="34" customWidth="1"/>
    <col min="8450" max="8450" width="42.85546875" style="34" customWidth="1"/>
    <col min="8451" max="8451" width="14.5703125" style="34" customWidth="1"/>
    <col min="8452" max="8452" width="17" style="34" customWidth="1"/>
    <col min="8453" max="8453" width="14.42578125" style="34" customWidth="1"/>
    <col min="8454" max="8454" width="14.5703125" style="34" customWidth="1"/>
    <col min="8455" max="8704" width="9.140625" style="34"/>
    <col min="8705" max="8705" width="27.5703125" style="34" customWidth="1"/>
    <col min="8706" max="8706" width="42.85546875" style="34" customWidth="1"/>
    <col min="8707" max="8707" width="14.5703125" style="34" customWidth="1"/>
    <col min="8708" max="8708" width="17" style="34" customWidth="1"/>
    <col min="8709" max="8709" width="14.42578125" style="34" customWidth="1"/>
    <col min="8710" max="8710" width="14.5703125" style="34" customWidth="1"/>
    <col min="8711" max="8960" width="9.140625" style="34"/>
    <col min="8961" max="8961" width="27.5703125" style="34" customWidth="1"/>
    <col min="8962" max="8962" width="42.85546875" style="34" customWidth="1"/>
    <col min="8963" max="8963" width="14.5703125" style="34" customWidth="1"/>
    <col min="8964" max="8964" width="17" style="34" customWidth="1"/>
    <col min="8965" max="8965" width="14.42578125" style="34" customWidth="1"/>
    <col min="8966" max="8966" width="14.5703125" style="34" customWidth="1"/>
    <col min="8967" max="9216" width="9.140625" style="34"/>
    <col min="9217" max="9217" width="27.5703125" style="34" customWidth="1"/>
    <col min="9218" max="9218" width="42.85546875" style="34" customWidth="1"/>
    <col min="9219" max="9219" width="14.5703125" style="34" customWidth="1"/>
    <col min="9220" max="9220" width="17" style="34" customWidth="1"/>
    <col min="9221" max="9221" width="14.42578125" style="34" customWidth="1"/>
    <col min="9222" max="9222" width="14.5703125" style="34" customWidth="1"/>
    <col min="9223" max="9472" width="9.140625" style="34"/>
    <col min="9473" max="9473" width="27.5703125" style="34" customWidth="1"/>
    <col min="9474" max="9474" width="42.85546875" style="34" customWidth="1"/>
    <col min="9475" max="9475" width="14.5703125" style="34" customWidth="1"/>
    <col min="9476" max="9476" width="17" style="34" customWidth="1"/>
    <col min="9477" max="9477" width="14.42578125" style="34" customWidth="1"/>
    <col min="9478" max="9478" width="14.5703125" style="34" customWidth="1"/>
    <col min="9479" max="9728" width="9.140625" style="34"/>
    <col min="9729" max="9729" width="27.5703125" style="34" customWidth="1"/>
    <col min="9730" max="9730" width="42.85546875" style="34" customWidth="1"/>
    <col min="9731" max="9731" width="14.5703125" style="34" customWidth="1"/>
    <col min="9732" max="9732" width="17" style="34" customWidth="1"/>
    <col min="9733" max="9733" width="14.42578125" style="34" customWidth="1"/>
    <col min="9734" max="9734" width="14.5703125" style="34" customWidth="1"/>
    <col min="9735" max="9984" width="9.140625" style="34"/>
    <col min="9985" max="9985" width="27.5703125" style="34" customWidth="1"/>
    <col min="9986" max="9986" width="42.85546875" style="34" customWidth="1"/>
    <col min="9987" max="9987" width="14.5703125" style="34" customWidth="1"/>
    <col min="9988" max="9988" width="17" style="34" customWidth="1"/>
    <col min="9989" max="9989" width="14.42578125" style="34" customWidth="1"/>
    <col min="9990" max="9990" width="14.5703125" style="34" customWidth="1"/>
    <col min="9991" max="10240" width="9.140625" style="34"/>
    <col min="10241" max="10241" width="27.5703125" style="34" customWidth="1"/>
    <col min="10242" max="10242" width="42.85546875" style="34" customWidth="1"/>
    <col min="10243" max="10243" width="14.5703125" style="34" customWidth="1"/>
    <col min="10244" max="10244" width="17" style="34" customWidth="1"/>
    <col min="10245" max="10245" width="14.42578125" style="34" customWidth="1"/>
    <col min="10246" max="10246" width="14.5703125" style="34" customWidth="1"/>
    <col min="10247" max="10496" width="9.140625" style="34"/>
    <col min="10497" max="10497" width="27.5703125" style="34" customWidth="1"/>
    <col min="10498" max="10498" width="42.85546875" style="34" customWidth="1"/>
    <col min="10499" max="10499" width="14.5703125" style="34" customWidth="1"/>
    <col min="10500" max="10500" width="17" style="34" customWidth="1"/>
    <col min="10501" max="10501" width="14.42578125" style="34" customWidth="1"/>
    <col min="10502" max="10502" width="14.5703125" style="34" customWidth="1"/>
    <col min="10503" max="10752" width="9.140625" style="34"/>
    <col min="10753" max="10753" width="27.5703125" style="34" customWidth="1"/>
    <col min="10754" max="10754" width="42.85546875" style="34" customWidth="1"/>
    <col min="10755" max="10755" width="14.5703125" style="34" customWidth="1"/>
    <col min="10756" max="10756" width="17" style="34" customWidth="1"/>
    <col min="10757" max="10757" width="14.42578125" style="34" customWidth="1"/>
    <col min="10758" max="10758" width="14.5703125" style="34" customWidth="1"/>
    <col min="10759" max="11008" width="9.140625" style="34"/>
    <col min="11009" max="11009" width="27.5703125" style="34" customWidth="1"/>
    <col min="11010" max="11010" width="42.85546875" style="34" customWidth="1"/>
    <col min="11011" max="11011" width="14.5703125" style="34" customWidth="1"/>
    <col min="11012" max="11012" width="17" style="34" customWidth="1"/>
    <col min="11013" max="11013" width="14.42578125" style="34" customWidth="1"/>
    <col min="11014" max="11014" width="14.5703125" style="34" customWidth="1"/>
    <col min="11015" max="11264" width="9.140625" style="34"/>
    <col min="11265" max="11265" width="27.5703125" style="34" customWidth="1"/>
    <col min="11266" max="11266" width="42.85546875" style="34" customWidth="1"/>
    <col min="11267" max="11267" width="14.5703125" style="34" customWidth="1"/>
    <col min="11268" max="11268" width="17" style="34" customWidth="1"/>
    <col min="11269" max="11269" width="14.42578125" style="34" customWidth="1"/>
    <col min="11270" max="11270" width="14.5703125" style="34" customWidth="1"/>
    <col min="11271" max="11520" width="9.140625" style="34"/>
    <col min="11521" max="11521" width="27.5703125" style="34" customWidth="1"/>
    <col min="11522" max="11522" width="42.85546875" style="34" customWidth="1"/>
    <col min="11523" max="11523" width="14.5703125" style="34" customWidth="1"/>
    <col min="11524" max="11524" width="17" style="34" customWidth="1"/>
    <col min="11525" max="11525" width="14.42578125" style="34" customWidth="1"/>
    <col min="11526" max="11526" width="14.5703125" style="34" customWidth="1"/>
    <col min="11527" max="11776" width="9.140625" style="34"/>
    <col min="11777" max="11777" width="27.5703125" style="34" customWidth="1"/>
    <col min="11778" max="11778" width="42.85546875" style="34" customWidth="1"/>
    <col min="11779" max="11779" width="14.5703125" style="34" customWidth="1"/>
    <col min="11780" max="11780" width="17" style="34" customWidth="1"/>
    <col min="11781" max="11781" width="14.42578125" style="34" customWidth="1"/>
    <col min="11782" max="11782" width="14.5703125" style="34" customWidth="1"/>
    <col min="11783" max="12032" width="9.140625" style="34"/>
    <col min="12033" max="12033" width="27.5703125" style="34" customWidth="1"/>
    <col min="12034" max="12034" width="42.85546875" style="34" customWidth="1"/>
    <col min="12035" max="12035" width="14.5703125" style="34" customWidth="1"/>
    <col min="12036" max="12036" width="17" style="34" customWidth="1"/>
    <col min="12037" max="12037" width="14.42578125" style="34" customWidth="1"/>
    <col min="12038" max="12038" width="14.5703125" style="34" customWidth="1"/>
    <col min="12039" max="12288" width="9.140625" style="34"/>
    <col min="12289" max="12289" width="27.5703125" style="34" customWidth="1"/>
    <col min="12290" max="12290" width="42.85546875" style="34" customWidth="1"/>
    <col min="12291" max="12291" width="14.5703125" style="34" customWidth="1"/>
    <col min="12292" max="12292" width="17" style="34" customWidth="1"/>
    <col min="12293" max="12293" width="14.42578125" style="34" customWidth="1"/>
    <col min="12294" max="12294" width="14.5703125" style="34" customWidth="1"/>
    <col min="12295" max="12544" width="9.140625" style="34"/>
    <col min="12545" max="12545" width="27.5703125" style="34" customWidth="1"/>
    <col min="12546" max="12546" width="42.85546875" style="34" customWidth="1"/>
    <col min="12547" max="12547" width="14.5703125" style="34" customWidth="1"/>
    <col min="12548" max="12548" width="17" style="34" customWidth="1"/>
    <col min="12549" max="12549" width="14.42578125" style="34" customWidth="1"/>
    <col min="12550" max="12550" width="14.5703125" style="34" customWidth="1"/>
    <col min="12551" max="12800" width="9.140625" style="34"/>
    <col min="12801" max="12801" width="27.5703125" style="34" customWidth="1"/>
    <col min="12802" max="12802" width="42.85546875" style="34" customWidth="1"/>
    <col min="12803" max="12803" width="14.5703125" style="34" customWidth="1"/>
    <col min="12804" max="12804" width="17" style="34" customWidth="1"/>
    <col min="12805" max="12805" width="14.42578125" style="34" customWidth="1"/>
    <col min="12806" max="12806" width="14.5703125" style="34" customWidth="1"/>
    <col min="12807" max="13056" width="9.140625" style="34"/>
    <col min="13057" max="13057" width="27.5703125" style="34" customWidth="1"/>
    <col min="13058" max="13058" width="42.85546875" style="34" customWidth="1"/>
    <col min="13059" max="13059" width="14.5703125" style="34" customWidth="1"/>
    <col min="13060" max="13060" width="17" style="34" customWidth="1"/>
    <col min="13061" max="13061" width="14.42578125" style="34" customWidth="1"/>
    <col min="13062" max="13062" width="14.5703125" style="34" customWidth="1"/>
    <col min="13063" max="13312" width="9.140625" style="34"/>
    <col min="13313" max="13313" width="27.5703125" style="34" customWidth="1"/>
    <col min="13314" max="13314" width="42.85546875" style="34" customWidth="1"/>
    <col min="13315" max="13315" width="14.5703125" style="34" customWidth="1"/>
    <col min="13316" max="13316" width="17" style="34" customWidth="1"/>
    <col min="13317" max="13317" width="14.42578125" style="34" customWidth="1"/>
    <col min="13318" max="13318" width="14.5703125" style="34" customWidth="1"/>
    <col min="13319" max="13568" width="9.140625" style="34"/>
    <col min="13569" max="13569" width="27.5703125" style="34" customWidth="1"/>
    <col min="13570" max="13570" width="42.85546875" style="34" customWidth="1"/>
    <col min="13571" max="13571" width="14.5703125" style="34" customWidth="1"/>
    <col min="13572" max="13572" width="17" style="34" customWidth="1"/>
    <col min="13573" max="13573" width="14.42578125" style="34" customWidth="1"/>
    <col min="13574" max="13574" width="14.5703125" style="34" customWidth="1"/>
    <col min="13575" max="13824" width="9.140625" style="34"/>
    <col min="13825" max="13825" width="27.5703125" style="34" customWidth="1"/>
    <col min="13826" max="13826" width="42.85546875" style="34" customWidth="1"/>
    <col min="13827" max="13827" width="14.5703125" style="34" customWidth="1"/>
    <col min="13828" max="13828" width="17" style="34" customWidth="1"/>
    <col min="13829" max="13829" width="14.42578125" style="34" customWidth="1"/>
    <col min="13830" max="13830" width="14.5703125" style="34" customWidth="1"/>
    <col min="13831" max="14080" width="9.140625" style="34"/>
    <col min="14081" max="14081" width="27.5703125" style="34" customWidth="1"/>
    <col min="14082" max="14082" width="42.85546875" style="34" customWidth="1"/>
    <col min="14083" max="14083" width="14.5703125" style="34" customWidth="1"/>
    <col min="14084" max="14084" width="17" style="34" customWidth="1"/>
    <col min="14085" max="14085" width="14.42578125" style="34" customWidth="1"/>
    <col min="14086" max="14086" width="14.5703125" style="34" customWidth="1"/>
    <col min="14087" max="14336" width="9.140625" style="34"/>
    <col min="14337" max="14337" width="27.5703125" style="34" customWidth="1"/>
    <col min="14338" max="14338" width="42.85546875" style="34" customWidth="1"/>
    <col min="14339" max="14339" width="14.5703125" style="34" customWidth="1"/>
    <col min="14340" max="14340" width="17" style="34" customWidth="1"/>
    <col min="14341" max="14341" width="14.42578125" style="34" customWidth="1"/>
    <col min="14342" max="14342" width="14.5703125" style="34" customWidth="1"/>
    <col min="14343" max="14592" width="9.140625" style="34"/>
    <col min="14593" max="14593" width="27.5703125" style="34" customWidth="1"/>
    <col min="14594" max="14594" width="42.85546875" style="34" customWidth="1"/>
    <col min="14595" max="14595" width="14.5703125" style="34" customWidth="1"/>
    <col min="14596" max="14596" width="17" style="34" customWidth="1"/>
    <col min="14597" max="14597" width="14.42578125" style="34" customWidth="1"/>
    <col min="14598" max="14598" width="14.5703125" style="34" customWidth="1"/>
    <col min="14599" max="14848" width="9.140625" style="34"/>
    <col min="14849" max="14849" width="27.5703125" style="34" customWidth="1"/>
    <col min="14850" max="14850" width="42.85546875" style="34" customWidth="1"/>
    <col min="14851" max="14851" width="14.5703125" style="34" customWidth="1"/>
    <col min="14852" max="14852" width="17" style="34" customWidth="1"/>
    <col min="14853" max="14853" width="14.42578125" style="34" customWidth="1"/>
    <col min="14854" max="14854" width="14.5703125" style="34" customWidth="1"/>
    <col min="14855" max="15104" width="9.140625" style="34"/>
    <col min="15105" max="15105" width="27.5703125" style="34" customWidth="1"/>
    <col min="15106" max="15106" width="42.85546875" style="34" customWidth="1"/>
    <col min="15107" max="15107" width="14.5703125" style="34" customWidth="1"/>
    <col min="15108" max="15108" width="17" style="34" customWidth="1"/>
    <col min="15109" max="15109" width="14.42578125" style="34" customWidth="1"/>
    <col min="15110" max="15110" width="14.5703125" style="34" customWidth="1"/>
    <col min="15111" max="15360" width="9.140625" style="34"/>
    <col min="15361" max="15361" width="27.5703125" style="34" customWidth="1"/>
    <col min="15362" max="15362" width="42.85546875" style="34" customWidth="1"/>
    <col min="15363" max="15363" width="14.5703125" style="34" customWidth="1"/>
    <col min="15364" max="15364" width="17" style="34" customWidth="1"/>
    <col min="15365" max="15365" width="14.42578125" style="34" customWidth="1"/>
    <col min="15366" max="15366" width="14.5703125" style="34" customWidth="1"/>
    <col min="15367" max="15616" width="9.140625" style="34"/>
    <col min="15617" max="15617" width="27.5703125" style="34" customWidth="1"/>
    <col min="15618" max="15618" width="42.85546875" style="34" customWidth="1"/>
    <col min="15619" max="15619" width="14.5703125" style="34" customWidth="1"/>
    <col min="15620" max="15620" width="17" style="34" customWidth="1"/>
    <col min="15621" max="15621" width="14.42578125" style="34" customWidth="1"/>
    <col min="15622" max="15622" width="14.5703125" style="34" customWidth="1"/>
    <col min="15623" max="15872" width="9.140625" style="34"/>
    <col min="15873" max="15873" width="27.5703125" style="34" customWidth="1"/>
    <col min="15874" max="15874" width="42.85546875" style="34" customWidth="1"/>
    <col min="15875" max="15875" width="14.5703125" style="34" customWidth="1"/>
    <col min="15876" max="15876" width="17" style="34" customWidth="1"/>
    <col min="15877" max="15877" width="14.42578125" style="34" customWidth="1"/>
    <col min="15878" max="15878" width="14.5703125" style="34" customWidth="1"/>
    <col min="15879" max="16128" width="9.140625" style="34"/>
    <col min="16129" max="16129" width="27.5703125" style="34" customWidth="1"/>
    <col min="16130" max="16130" width="42.85546875" style="34" customWidth="1"/>
    <col min="16131" max="16131" width="14.5703125" style="34" customWidth="1"/>
    <col min="16132" max="16132" width="17" style="34" customWidth="1"/>
    <col min="16133" max="16133" width="14.42578125" style="34" customWidth="1"/>
    <col min="16134" max="16134" width="14.5703125" style="34" customWidth="1"/>
    <col min="16135" max="16384" width="9.140625" style="34"/>
  </cols>
  <sheetData>
    <row r="1" spans="1:7" ht="22.5" customHeight="1">
      <c r="A1" s="106" t="s">
        <v>143</v>
      </c>
      <c r="B1" s="106"/>
      <c r="C1" s="106"/>
      <c r="D1" s="106"/>
      <c r="E1" s="106"/>
      <c r="F1" s="106"/>
    </row>
    <row r="2" spans="1:7" ht="33" customHeight="1">
      <c r="A2" s="106" t="s">
        <v>117</v>
      </c>
      <c r="B2" s="106"/>
      <c r="C2" s="106"/>
      <c r="D2" s="106"/>
      <c r="E2" s="106"/>
      <c r="F2" s="106"/>
    </row>
    <row r="4" spans="1:7" ht="18.75" customHeight="1">
      <c r="A4" s="107" t="s">
        <v>118</v>
      </c>
      <c r="B4" s="107" t="s">
        <v>119</v>
      </c>
      <c r="C4" s="108" t="s">
        <v>47</v>
      </c>
      <c r="D4" s="109"/>
      <c r="E4" s="109"/>
      <c r="F4" s="110"/>
    </row>
    <row r="5" spans="1:7" ht="30.75" customHeight="1">
      <c r="A5" s="107"/>
      <c r="B5" s="107"/>
      <c r="C5" s="35" t="s">
        <v>120</v>
      </c>
      <c r="D5" s="35" t="s">
        <v>121</v>
      </c>
      <c r="E5" s="35" t="s">
        <v>122</v>
      </c>
      <c r="F5" s="35" t="s">
        <v>123</v>
      </c>
    </row>
    <row r="6" spans="1:7" ht="18" customHeight="1">
      <c r="A6" s="105" t="s">
        <v>124</v>
      </c>
      <c r="B6" s="36" t="s">
        <v>125</v>
      </c>
      <c r="C6" s="111">
        <f>SUM(D6:F14)</f>
        <v>1025808.04</v>
      </c>
      <c r="D6" s="37">
        <v>185000</v>
      </c>
      <c r="E6" s="55"/>
      <c r="F6" s="55">
        <v>15000</v>
      </c>
      <c r="G6" s="39"/>
    </row>
    <row r="7" spans="1:7" ht="18" customHeight="1">
      <c r="A7" s="105"/>
      <c r="B7" s="36" t="s">
        <v>126</v>
      </c>
      <c r="C7" s="111"/>
      <c r="D7" s="37"/>
      <c r="E7" s="55"/>
      <c r="F7" s="55">
        <v>36000</v>
      </c>
      <c r="G7" s="39"/>
    </row>
    <row r="8" spans="1:7" ht="18" customHeight="1">
      <c r="A8" s="105"/>
      <c r="B8" s="36" t="s">
        <v>144</v>
      </c>
      <c r="C8" s="111"/>
      <c r="D8" s="37">
        <v>302808.03999999998</v>
      </c>
      <c r="E8" s="55"/>
      <c r="F8" s="55"/>
      <c r="G8" s="39"/>
    </row>
    <row r="9" spans="1:7" ht="18" customHeight="1">
      <c r="A9" s="105"/>
      <c r="B9" s="36" t="s">
        <v>127</v>
      </c>
      <c r="C9" s="111"/>
      <c r="D9" s="37">
        <v>2500</v>
      </c>
      <c r="E9" s="55"/>
      <c r="F9" s="55">
        <v>2500</v>
      </c>
      <c r="G9" s="39"/>
    </row>
    <row r="10" spans="1:7" ht="18" customHeight="1">
      <c r="A10" s="105"/>
      <c r="B10" s="36" t="s">
        <v>128</v>
      </c>
      <c r="C10" s="111"/>
      <c r="D10" s="37">
        <v>82000</v>
      </c>
      <c r="E10" s="55"/>
      <c r="F10" s="55"/>
      <c r="G10" s="39"/>
    </row>
    <row r="11" spans="1:7" ht="18" customHeight="1">
      <c r="A11" s="105"/>
      <c r="B11" s="36" t="s">
        <v>129</v>
      </c>
      <c r="C11" s="111"/>
      <c r="D11" s="37"/>
      <c r="E11" s="55"/>
      <c r="F11" s="55"/>
      <c r="G11" s="39"/>
    </row>
    <row r="12" spans="1:7" ht="18" customHeight="1">
      <c r="A12" s="105"/>
      <c r="B12" s="36" t="s">
        <v>130</v>
      </c>
      <c r="C12" s="111"/>
      <c r="D12" s="37"/>
      <c r="E12" s="55"/>
      <c r="F12" s="55"/>
      <c r="G12" s="39"/>
    </row>
    <row r="13" spans="1:7" ht="18" customHeight="1">
      <c r="A13" s="105"/>
      <c r="B13" s="36" t="s">
        <v>131</v>
      </c>
      <c r="C13" s="111"/>
      <c r="D13" s="37"/>
      <c r="E13" s="55"/>
      <c r="F13" s="55"/>
      <c r="G13" s="39"/>
    </row>
    <row r="14" spans="1:7" ht="18" customHeight="1">
      <c r="A14" s="105"/>
      <c r="B14" s="36" t="s">
        <v>132</v>
      </c>
      <c r="C14" s="111"/>
      <c r="D14" s="37">
        <v>400000</v>
      </c>
      <c r="E14" s="55"/>
      <c r="F14" s="55"/>
      <c r="G14" s="39"/>
    </row>
    <row r="15" spans="1:7" ht="18" customHeight="1">
      <c r="A15" s="101" t="s">
        <v>133</v>
      </c>
      <c r="B15" s="36" t="s">
        <v>134</v>
      </c>
      <c r="C15" s="103">
        <f>SUM(D15:F16)</f>
        <v>0</v>
      </c>
      <c r="D15" s="37"/>
      <c r="E15" s="55"/>
      <c r="F15" s="55"/>
      <c r="G15" s="39"/>
    </row>
    <row r="16" spans="1:7" ht="18" customHeight="1">
      <c r="A16" s="102"/>
      <c r="B16" s="40" t="s">
        <v>135</v>
      </c>
      <c r="C16" s="104"/>
      <c r="D16" s="37"/>
      <c r="E16" s="55"/>
      <c r="F16" s="55"/>
      <c r="G16" s="39"/>
    </row>
    <row r="17" spans="1:7" ht="18" customHeight="1">
      <c r="A17" s="105" t="s">
        <v>136</v>
      </c>
      <c r="B17" s="41" t="s">
        <v>137</v>
      </c>
      <c r="C17" s="38">
        <f t="shared" ref="C17:C21" si="0">D17+E17+F17</f>
        <v>5100000</v>
      </c>
      <c r="D17" s="37">
        <v>4200000</v>
      </c>
      <c r="E17" s="55"/>
      <c r="F17" s="55">
        <v>900000</v>
      </c>
      <c r="G17" s="39"/>
    </row>
    <row r="18" spans="1:7" ht="18" customHeight="1">
      <c r="A18" s="105"/>
      <c r="B18" s="41" t="s">
        <v>138</v>
      </c>
      <c r="C18" s="38">
        <f t="shared" si="0"/>
        <v>2000000</v>
      </c>
      <c r="D18" s="37">
        <v>1600000</v>
      </c>
      <c r="E18" s="55"/>
      <c r="F18" s="55">
        <v>400000</v>
      </c>
      <c r="G18" s="39"/>
    </row>
    <row r="19" spans="1:7" ht="18" customHeight="1">
      <c r="A19" s="105"/>
      <c r="B19" s="41" t="s">
        <v>139</v>
      </c>
      <c r="C19" s="38">
        <f t="shared" si="0"/>
        <v>1460000</v>
      </c>
      <c r="D19" s="37">
        <v>1150000</v>
      </c>
      <c r="E19" s="55"/>
      <c r="F19" s="55">
        <v>310000</v>
      </c>
      <c r="G19" s="39"/>
    </row>
    <row r="20" spans="1:7" ht="18" customHeight="1">
      <c r="A20" s="42" t="s">
        <v>140</v>
      </c>
      <c r="B20" s="41" t="s">
        <v>141</v>
      </c>
      <c r="C20" s="38">
        <f t="shared" si="0"/>
        <v>4284826</v>
      </c>
      <c r="D20" s="37">
        <v>4040860.8</v>
      </c>
      <c r="E20" s="55"/>
      <c r="F20" s="55">
        <v>243965.2</v>
      </c>
      <c r="G20" s="39"/>
    </row>
    <row r="21" spans="1:7" ht="18" customHeight="1">
      <c r="A21" s="42" t="s">
        <v>142</v>
      </c>
      <c r="B21" s="41" t="s">
        <v>135</v>
      </c>
      <c r="C21" s="38">
        <f t="shared" si="0"/>
        <v>0</v>
      </c>
      <c r="D21" s="55"/>
      <c r="E21" s="55"/>
      <c r="F21" s="55"/>
      <c r="G21" s="39"/>
    </row>
    <row r="22" spans="1:7" ht="18" customHeight="1">
      <c r="A22" s="36"/>
      <c r="B22" s="43" t="s">
        <v>48</v>
      </c>
      <c r="C22" s="44">
        <f>SUM(C6:C21)</f>
        <v>13870634.039999999</v>
      </c>
      <c r="D22" s="44">
        <f>SUM(D6:D21)</f>
        <v>11963168.84</v>
      </c>
      <c r="E22" s="44">
        <f>SUM(E6:E21)</f>
        <v>0</v>
      </c>
      <c r="F22" s="44">
        <f>SUM(F6:F21)</f>
        <v>1907465.2</v>
      </c>
      <c r="G22" s="39"/>
    </row>
    <row r="24" spans="1:7">
      <c r="D24" s="45"/>
    </row>
  </sheetData>
  <mergeCells count="10">
    <mergeCell ref="A15:A16"/>
    <mergeCell ref="C15:C16"/>
    <mergeCell ref="A17:A19"/>
    <mergeCell ref="A1:F1"/>
    <mergeCell ref="A2:F2"/>
    <mergeCell ref="A4:A5"/>
    <mergeCell ref="B4:B5"/>
    <mergeCell ref="C4:F4"/>
    <mergeCell ref="A6:A14"/>
    <mergeCell ref="C6:C1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Раздел 1 </vt:lpstr>
      <vt:lpstr>Раздел 1  (2)</vt:lpstr>
      <vt:lpstr>Раздел 2</vt:lpstr>
      <vt:lpstr>2021</vt:lpstr>
      <vt:lpstr>2022</vt:lpstr>
      <vt:lpstr>2023</vt:lpstr>
      <vt:lpstr>'Раздел 2'!_GoBack</vt:lpstr>
      <vt:lpstr>'Раздел 1 '!Заголовки_для_печати</vt:lpstr>
      <vt:lpstr>'Раздел 1  (2)'!Заголовки_для_печати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2021-02-24T09:32:06Z</dcterms:modified>
</cp:coreProperties>
</file>